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Grid\GridPP\GridPP5 security quarterly reports\2019Q2\"/>
    </mc:Choice>
  </mc:AlternateContent>
  <bookViews>
    <workbookView xWindow="0" yWindow="0" windowWidth="22710" windowHeight="11730" tabRatio="500"/>
  </bookViews>
  <sheets>
    <sheet name="Metrics" sheetId="1" r:id="rId1"/>
    <sheet name="Milestones" sheetId="2" r:id="rId2"/>
    <sheet name="Manpower Q117" sheetId="3" r:id="rId3"/>
    <sheet name="Manpower Q217" sheetId="4" r:id="rId4"/>
    <sheet name="Manpower Q317" sheetId="5" r:id="rId5"/>
    <sheet name="Manpower Q417" sheetId="6" r:id="rId6"/>
    <sheet name="Manpower Q118" sheetId="7" r:id="rId7"/>
    <sheet name="Manpower Q218" sheetId="8" r:id="rId8"/>
    <sheet name="Manpower Q318" sheetId="9" r:id="rId9"/>
    <sheet name="Manpower Q418" sheetId="10" r:id="rId10"/>
    <sheet name="Manpower Q119" sheetId="11" r:id="rId11"/>
    <sheet name="Manpower Q219" sheetId="12" r:id="rId12"/>
    <sheet name="Narrative Q117" sheetId="13" r:id="rId13"/>
    <sheet name="Narrative Q217" sheetId="14" r:id="rId14"/>
    <sheet name="Narrative Q317" sheetId="15" r:id="rId15"/>
    <sheet name="Narrative Q417" sheetId="16" r:id="rId16"/>
    <sheet name="Narrative Q118" sheetId="17" r:id="rId17"/>
    <sheet name="Narrative Q218" sheetId="18" r:id="rId18"/>
    <sheet name="Narrative Q318" sheetId="19" r:id="rId19"/>
    <sheet name="Narrative Q418" sheetId="20" r:id="rId20"/>
    <sheet name="Narrative Q119" sheetId="21" r:id="rId21"/>
    <sheet name="Narrative Q219" sheetId="22" r:id="rId22"/>
    <sheet name="EVAL" sheetId="23" r:id="rId23"/>
    <sheet name="Sheet1" sheetId="24" r:id="rId24"/>
  </sheets>
  <calcPr calcId="162913"/>
  <extLst>
    <ext xmlns:loext="http://schemas.libreoffice.org/" uri="{7626C862-2A13-11E5-B345-FEFF819CDC9F}">
      <loext:extCalcPr stringRefSyntax="ExcelA1"/>
    </ext>
  </extLst>
</workbook>
</file>

<file path=xl/calcChain.xml><?xml version="1.0" encoding="utf-8"?>
<calcChain xmlns="http://schemas.openxmlformats.org/spreadsheetml/2006/main">
  <c r="B5" i="22" l="1"/>
  <c r="B3" i="22"/>
  <c r="B5" i="21"/>
  <c r="B3" i="21"/>
  <c r="B5" i="20"/>
  <c r="B3" i="20"/>
  <c r="B5" i="19"/>
  <c r="B3" i="19"/>
  <c r="B5" i="18"/>
  <c r="B3" i="18"/>
  <c r="B5" i="17"/>
  <c r="B3" i="17"/>
  <c r="B5" i="16"/>
  <c r="B3" i="16"/>
  <c r="B5" i="15"/>
  <c r="B3" i="15"/>
  <c r="B5" i="14"/>
  <c r="B3" i="14"/>
  <c r="B5" i="13"/>
  <c r="B3" i="13"/>
  <c r="I20" i="12"/>
  <c r="H20" i="12"/>
  <c r="G20" i="12"/>
  <c r="F20" i="12"/>
  <c r="E20" i="12"/>
  <c r="D20" i="12"/>
  <c r="B5" i="12"/>
  <c r="B3" i="12"/>
  <c r="I20" i="11"/>
  <c r="H20" i="11"/>
  <c r="G20" i="11"/>
  <c r="F20" i="11"/>
  <c r="E20" i="11"/>
  <c r="D20" i="11"/>
  <c r="B5" i="11"/>
  <c r="B3" i="11"/>
  <c r="I20" i="10"/>
  <c r="H20" i="10"/>
  <c r="G20" i="10"/>
  <c r="F20" i="10"/>
  <c r="E20" i="10"/>
  <c r="D20" i="10"/>
  <c r="B5" i="10"/>
  <c r="B3" i="10"/>
  <c r="I20" i="9"/>
  <c r="H20" i="9"/>
  <c r="G20" i="9"/>
  <c r="F20" i="9"/>
  <c r="E20" i="9"/>
  <c r="D20" i="9"/>
  <c r="B5" i="9"/>
  <c r="B3" i="9"/>
  <c r="I20" i="8"/>
  <c r="H20" i="8"/>
  <c r="F20" i="8"/>
  <c r="E20" i="8"/>
  <c r="D20" i="8"/>
  <c r="I11" i="8"/>
  <c r="H11" i="8"/>
  <c r="G11" i="8"/>
  <c r="G20" i="8" s="1"/>
  <c r="B5" i="8"/>
  <c r="B3" i="8"/>
  <c r="I21" i="7"/>
  <c r="H21" i="7"/>
  <c r="G21" i="7"/>
  <c r="F21" i="7"/>
  <c r="E21" i="7"/>
  <c r="D21" i="7"/>
  <c r="B5" i="7"/>
  <c r="B3" i="7"/>
  <c r="H21" i="6"/>
  <c r="G21" i="6"/>
  <c r="F21" i="6"/>
  <c r="E21" i="6"/>
  <c r="D21" i="6"/>
  <c r="I14" i="6"/>
  <c r="I21" i="6" s="1"/>
  <c r="H14" i="6"/>
  <c r="G14" i="6"/>
  <c r="B5" i="6"/>
  <c r="B3" i="6"/>
  <c r="G21" i="5"/>
  <c r="F21" i="5"/>
  <c r="I14" i="5"/>
  <c r="I21" i="5" s="1"/>
  <c r="H14" i="5"/>
  <c r="H21" i="5" s="1"/>
  <c r="G14" i="5"/>
  <c r="F11" i="5"/>
  <c r="E11" i="5"/>
  <c r="E21" i="5" s="1"/>
  <c r="D11" i="5"/>
  <c r="D21" i="5" s="1"/>
  <c r="B5" i="5"/>
  <c r="B3" i="5"/>
  <c r="I21" i="4"/>
  <c r="H21" i="4"/>
  <c r="G21" i="4"/>
  <c r="F21" i="4"/>
  <c r="E21" i="4"/>
  <c r="D21" i="4"/>
  <c r="B5" i="4"/>
  <c r="B3" i="4"/>
  <c r="I21" i="3"/>
  <c r="H21" i="3"/>
  <c r="G21" i="3"/>
  <c r="F21" i="3"/>
  <c r="E21" i="3"/>
  <c r="D21" i="3"/>
  <c r="I14" i="3"/>
  <c r="B5" i="3"/>
  <c r="B3" i="3"/>
  <c r="B5" i="2"/>
  <c r="B4" i="2"/>
  <c r="B3" i="2"/>
</calcChain>
</file>

<file path=xl/comments1.xml><?xml version="1.0" encoding="utf-8"?>
<comments xmlns="http://schemas.openxmlformats.org/spreadsheetml/2006/main">
  <authors>
    <author/>
  </authors>
  <commentList>
    <comment ref="B10" authorId="0" shapeId="0">
      <text>
        <r>
          <rPr>
            <b/>
            <sz val="9"/>
            <color rgb="FF000000"/>
            <rFont val="Tahoma"/>
            <family val="2"/>
            <charset val="1"/>
          </rPr>
          <t xml:space="preserve">gronbech:
</t>
        </r>
        <r>
          <rPr>
            <sz val="9"/>
            <color rgb="FF000000"/>
            <rFont val="Tahoma"/>
            <family val="2"/>
            <charset val="1"/>
          </rPr>
          <t>Green 0, Amber 1, Red &gt;=2</t>
        </r>
      </text>
    </comment>
  </commentList>
</comments>
</file>

<file path=xl/sharedStrings.xml><?xml version="1.0" encoding="utf-8"?>
<sst xmlns="http://schemas.openxmlformats.org/spreadsheetml/2006/main" count="710" uniqueCount="147">
  <si>
    <t>GridPP Quarterly Report</t>
  </si>
  <si>
    <t>OK</t>
  </si>
  <si>
    <t>Area</t>
  </si>
  <si>
    <t>Security</t>
  </si>
  <si>
    <t>Close to target</t>
  </si>
  <si>
    <t>Year</t>
  </si>
  <si>
    <t>Not OK</t>
  </si>
  <si>
    <t>Reported by</t>
  </si>
  <si>
    <t>Dave Kelsey</t>
  </si>
  <si>
    <t>Not yet able to be measured</t>
  </si>
  <si>
    <t>Suspended</t>
  </si>
  <si>
    <t>Metric no.</t>
  </si>
  <si>
    <t>Description</t>
  </si>
  <si>
    <t>Source</t>
  </si>
  <si>
    <t>Owner</t>
  </si>
  <si>
    <t>Target</t>
  </si>
  <si>
    <t>Q117</t>
  </si>
  <si>
    <t>Q217</t>
  </si>
  <si>
    <t>Q317</t>
  </si>
  <si>
    <t>Q417</t>
  </si>
  <si>
    <t>Q118</t>
  </si>
  <si>
    <t>Q218</t>
  </si>
  <si>
    <t>Q318</t>
  </si>
  <si>
    <t>Q418</t>
  </si>
  <si>
    <t>Q119</t>
  </si>
  <si>
    <t>Q219</t>
  </si>
  <si>
    <t>Comment Q117</t>
  </si>
  <si>
    <t>Comment Q217</t>
  </si>
  <si>
    <t>Comment Q317</t>
  </si>
  <si>
    <t>Comment Q417</t>
  </si>
  <si>
    <t>Comment Q118</t>
  </si>
  <si>
    <t>Comment Q218</t>
  </si>
  <si>
    <t>Comment Q318</t>
  </si>
  <si>
    <t>Comment Q418</t>
  </si>
  <si>
    <t>Comment Q119</t>
  </si>
  <si>
    <t>Comment Q219</t>
  </si>
  <si>
    <t>3.3.1</t>
  </si>
  <si>
    <t>Number of Tier 2 security incidents in the last quarter</t>
  </si>
  <si>
    <t>Green &lt;=1, Amber 2 or 3 and Red &gt;=4</t>
  </si>
  <si>
    <t>1 incident (10 March) at Glasgow involving an old non-GRID NA62 system. No impact on any GridPP systems [EGI-20170310]</t>
  </si>
  <si>
    <t>None</t>
  </si>
  <si>
    <t>1 incident (1 Nov) notified by Janet CSIRT involving the DiRAC cluster at Durham. No impact on any GridPP systems [EGI-20171101]</t>
  </si>
  <si>
    <t>1 incident (4th Feb 2019) notified by Imperial [EGI-20190204-01] Comprised Server using known vulnerability. No impact on GridPP systems.</t>
  </si>
  <si>
    <t>3.3.2</t>
  </si>
  <si>
    <t>Number of sites responding poorly to a security incident in last quarter</t>
  </si>
  <si>
    <t>Green 0, Amber 1 Red &gt;=2</t>
  </si>
  <si>
    <t>Very well handled</t>
  </si>
  <si>
    <t>Very quickly fixed and handled. Final report on 11th Feb 2019.</t>
  </si>
  <si>
    <t>Complete</t>
  </si>
  <si>
    <t>Overdue</t>
  </si>
  <si>
    <t>Not yet due</t>
  </si>
  <si>
    <t>Milestone no.</t>
  </si>
  <si>
    <t>Due date</t>
  </si>
  <si>
    <t>Date complete</t>
  </si>
  <si>
    <t>Evidence</t>
  </si>
  <si>
    <t>Comment</t>
  </si>
  <si>
    <t>3.3.3</t>
  </si>
  <si>
    <t>Security Service Challenge</t>
  </si>
  <si>
    <t>Ian Neilson</t>
  </si>
  <si>
    <t>https://indico.cern.ch/event/736483/contributions/3094164/attachments/1706811/2750365/GridPP41_Security_Update.pdf</t>
  </si>
  <si>
    <t>Ian Neilson's departure put plans for a fuller security challenge on hold. A full Security Communication Challenge was performed by EGI CSIRT (and DC) in early August. UK sites did well and work earlier on correcting communication failures paid off. DC presented the results at GridPP41 in Ambleside (28-31 Aug)</t>
  </si>
  <si>
    <t>3.3.4</t>
  </si>
  <si>
    <t>UK HEP Sysman Security Training/Workshop</t>
  </si>
  <si>
    <t>https://indico.cern.ch/event/592622/</t>
  </si>
  <si>
    <t>Milestone 3.3.3 has been delayed, but in the meantime we achieved milestone 3.3.4 early. Ian Neilson organised a one-day security workshop for HEP SYSMAN at RAL concentrating on the topic of IPv6 security</t>
  </si>
  <si>
    <t>3.3.5</t>
  </si>
  <si>
    <t>Security plans for the future beyond end of GridPP5</t>
  </si>
  <si>
    <t>Effort (FTE)</t>
  </si>
  <si>
    <t>GridPP Funded</t>
  </si>
  <si>
    <t>Unfunded</t>
  </si>
  <si>
    <t>Site</t>
  </si>
  <si>
    <t>Work area</t>
  </si>
  <si>
    <t>Name</t>
  </si>
  <si>
    <t>Month 1</t>
  </si>
  <si>
    <t>Month 2</t>
  </si>
  <si>
    <t>Month 3</t>
  </si>
  <si>
    <t>RAL</t>
  </si>
  <si>
    <t>Deployment</t>
  </si>
  <si>
    <t>Linda Cornwall</t>
  </si>
  <si>
    <t>Vulnerabilities</t>
  </si>
  <si>
    <t>Policy</t>
  </si>
  <si>
    <t>Total</t>
  </si>
  <si>
    <t>Operations</t>
  </si>
  <si>
    <t>David Crooks</t>
  </si>
  <si>
    <t>Trust &amp; Identity</t>
  </si>
  <si>
    <t>Note: David Crooks in June 2018 = 1.17 FTE.  This means he took no leave. This averages out over the year.</t>
  </si>
  <si>
    <t>Note: David Crooks in August 2018 = 1.17 FTE.  This means he took no leave. This averages out over the year.</t>
  </si>
  <si>
    <t>Note: David Crooks in October 2018 = 1.23 FTE.  This means he took no leave. This averages out over the year.</t>
  </si>
  <si>
    <t>Note: David Crooks' effort is greater than 1.0.  This means he took limited or no leave. This should average out over the year.</t>
  </si>
  <si>
    <t>Progress over last Quarter</t>
  </si>
  <si>
    <t>Successes</t>
  </si>
  <si>
    <t>Problems/Issues</t>
  </si>
  <si>
    <t xml:space="preserve">Lead UK NGI security team and its fortnightly meetings. Another security communication challenge was successfully carried out for the UKNGI and problems with two sites were identified were fixed. Played active role in WLCG/EGI operational security. We attended the CSIRT F2F meeting in Prague (Jan 2017).  Neilson took his share of weekly duties in EGI IRTF. Several security incidents were handled (not including UK). Patching to fix critical vulnerabilities was coordinated - there was one major campaign (VOMS Admin).
</t>
  </si>
  <si>
    <t>Please note that the security effort booked to GridPP5 was too large in May to August. The excess was funded by EGI.eu but while the income was agreed, the project codes in STFC SCD for this were not setup until September, from when Cornwall and Kelsey are booking less to GridPP. The costs have indeed balanced out over the full financial year - 1.5 FTE effort used.</t>
  </si>
  <si>
    <t>Continue to lead EGI Software Vulnerability Group. Handled new vulnerabilities as reported during the quarter. Eight advisories were issued on the public wiki. Work on security risk assessment with continued active participation in SIG-ISM and the WISE RAW group.</t>
  </si>
  <si>
    <t>Work continued on revising EGI/WLCG security policies in collaboration with EGI-Engage. Three new policies formally adopted during the quarter (top-level policy, Data Protection and Acceptable Authentication). Prepared for and delivered security workshop at the ISGC2017 conference in Taipei (March). Completed and submitted the CHEP2016 paper on IPv6 Security. Attended EUGridPMA meeting in Florence (Jan). Lots of work on the WISE SCIv2-WG including a full-day workshop at the Nikhef WISE meeting in Amsterdam (March). New EGI continuation E_INFRA12 proposal was prepared and submitted (now called EOSC-Hub).</t>
  </si>
  <si>
    <t>Note:To get multiple lines per box use Alt-Return</t>
  </si>
  <si>
    <t>General Risks</t>
  </si>
  <si>
    <t>Risk</t>
  </si>
  <si>
    <t>Mitigating Action</t>
  </si>
  <si>
    <t>Insitute or area specific risks</t>
  </si>
  <si>
    <t>Objectives and Deliverables for Last Quarter</t>
  </si>
  <si>
    <t>Objective/Deliverable</t>
  </si>
  <si>
    <t>Due Date</t>
  </si>
  <si>
    <t>Metric/Output</t>
  </si>
  <si>
    <t>Objectives and Deliverables for Next Quarter</t>
  </si>
  <si>
    <t xml:space="preserve">Lead UK NGI security team and its fortnightly meetings. Played active role in WLCG/EGI operational security. We attended the CSIRT F2F meeting in Lisbon (May 2017).  Neilson took his share of weekly duties in EGI IRTF. Several security incidents were handled (not including UK). Patching to fix critical vulnerabilities was coordinated. We attended and presented at the EGI Conference in Catania (May 2017). Organised an IPv6 Security Workshop at RAL as part of UK HEP SYSMAN (June 2017). Continue work on new EGI CSIRT web.
</t>
  </si>
  <si>
    <t>Continue to lead EGI Software Vulnerability Group. Handled new vulnerabilities as reported during the quarter. Eight advisories were issued on the public wiki (4 of which were HIGH). Published WISE security risk assessment template. Leading new SIG-ISM working group 1 on Inventory for Security Officers. Working on updates to SVG strategy and procedures. Continue work on EGI security risk assessment.</t>
  </si>
  <si>
    <t xml:space="preserve">Work continued on revising EGI/WLCG security policies in collaboration with EGI-Engage and AARC2. Two draft Community/VO security policies worked on. Chaired EGI SPG meeting in Karlsruhe (June). Attended EUGridPMA meeting in Ljubljana (May). Finalised and published WISE SCI version 2. SCI version 2 was endorsed on 1st June by many Infrastructures in a ceremony at TNC17. Attended TAGPMA meeting in Washington DC as part of Internet2 Global Summit (April). </t>
  </si>
  <si>
    <t xml:space="preserve">Lead UK NGI security team and its fortnightly meetings. Ian Neilson went on leave of absence at end of July. UK NGI Security team takes over after he leaves - still run by STFC (David K and Linda C). Played active role in WLCG/EGI operational security. Neilson took his share of weekly duties in EGI IRTF (July only). Patching to fix critical vulnerabilities was coordinated. New EGI CSIRT web was released. EGI report on CSIRT was worked on and then published by EGI Communications. Attended UK IPv6 Security one-day workshop in London.
</t>
  </si>
  <si>
    <t>Ian Neilson (on leave of absence from start of August) has resigned from the post of GridPP security officer. STFC has to recruit to replace - in progress. In the meantime other STFC staff (Kelsey and Cornwall) will do some of the work, and spend some of the effort funds.</t>
  </si>
  <si>
    <t xml:space="preserve">Continue to lead EGI Software Vulnerability Group. Handled new vulnerabilities as reported during the quarter.8 advisories were issued on the public wiki (1 of which was CRITICAL and 2 HIGH). Presented updated SVG strategy at the July EGI OMB meeting. Continue to lead GEANT SIG-ISM working group on Inventory for Security Officers; prepare for October meeting. </t>
  </si>
  <si>
    <t>Work continued on revising EGI/WLCG security policies in collaboration with EGI-Engage and AARC2. Two draft Community/VO security policies were finalised and distributed for wider comment. Chaired EGI SPG meeting in Amsterdam (July). Organised and co-chaired a one-day WISE workshop as part of the NSF Cybersecurity summit in Arlington VA. Attended and co-organised EUGridPMA/IGTF All Hands meeting in Manchester (Sep). Organised and co-chaired two-day FIM4R meeting at McGill University, Montreal. Talk at WLCG GDB in Sep on Security policies.</t>
  </si>
  <si>
    <t xml:space="preserve">Lead UK NGI security team and its fortnightly meetings. During absence of GridPP security officer, the UK NGI Security team continues to cover - still run by STFC (David K and Linda C). Played active roles in WLCG/EGI operational security.  Patching to fix critical vulnerabilities was coordinated. Represented WLCG and EGI at APGridPMA meeting in Japan (15 Oct) before HEPiX. DPK member of WLCG AuthZ working group including full pre-GDB meeting 7 Nov. Co-chaired EGI CSIRT F2F meeting Helsinki 15-17 Nov. Much of this planning for start of EOSC-hub in Jan 2018
</t>
  </si>
  <si>
    <t>STFC still has to recruit to replace Ian Neilson - in progress. In the meantime other STFC staff (Kelsey and Cornwall) will do some of the work, and spend some of the effort funds.</t>
  </si>
  <si>
    <t xml:space="preserve">Continue to lead EGI Software Vulnerability Group. Handled new vulnerabilities as reported during the quarter.7 advisories were issued on the public wiki (2 of which were CRITICAL and 1 HIGH). Updated SVG strategy now approved by EGI OMB. Continue to lead GEANT SIG-ISM working group on Inventory for Security Officers; attended 5-6 October meeting in Brussels. </t>
  </si>
  <si>
    <t>Work continued on revised EGI/WLCG security policies in collaboration with AARC2. Two draft Community/VO security policies were finalised and sent for final approval. Chaired EGI SPG Vidyo meetings. Attended DI4R conference in Brussels (end of Nov). Lots of planning for EOSC-hub era in 2018.</t>
  </si>
  <si>
    <t xml:space="preserve">Lead UK NGI security team and its fortnightly meetings. During absence of GridPP security officer, the UK NGI Security team continues to cover - still run by STFC (David K and Linda C). Played active roles in WLCG/EGI operational security.  Patching to fix critical vulnerabilities was coordinated. Represented WLCG and EGI at EUGridPMA (Prague, 22-24 Jan 2018). DPK member of WLCG AuthZ working group. Start of EOSC-hub project. STFC is leading WP4 Task 4.4 Operational Security. Co-chaired F2F EOSC-hub/EGI CSIRT at CERN 29-31 Jan. Lots of work on FIM4R Identity Mangement paper version 2. DPK appointed as new chair of WISE Steering Committee. Host WISE workshop at Coseners House 26-28 Feb. Spoke on FIM at ISGC2018. DPK Attended and spoke at WLCG Collaboration Workshop Naples 26-29 March
</t>
  </si>
  <si>
    <t>STFC has recruited to replace Ian Neilson - will be in post in 2Q18. In the meantime other STFC staff (Kelsey and Cornwall) will do the important parts of the work, and spend some of the effort funds.</t>
  </si>
  <si>
    <t>Continue to lead EGI Software Vulnerability Group. Handled new vulnerabilities as reported during the quarter.Advisories were issued on the public wiki. Continue to lead GEANT SIG-ISM working group on Inventory for Security Officers.</t>
  </si>
  <si>
    <t>Work continued on revised EGI/WLCG security policies in collaboration with AARC2. Chaired EGI SPG Vidyo meetings. Mainly work on the AARC2 Policy Deveopment Kit with work on new standard baseline AUP and changes required in Data Protection for GDPR. Lots of planning starting work on policy harmonisation in EOSC-hub.</t>
  </si>
  <si>
    <t>Lead UK NGI security team and its fortnightly meetings. Played active roles in WLCG/EGI operational security.  Patching to fix critical vulnerabilities was coordinated. DC starts in post and hits ground running at full speed! DC co-leading WLCG SOC working group, including leading workshop at CERN on 27-29 June. All are members of WLCG AuthZ working group. DPK is leading EOSC-hub WP4 Task 4.4 Operational Security. Continue to lead EGI Software Vulnerability Group. Handled new vulnerabilities as reported during the quarter. 4 advisories were issued on the public wiki. Continue to lead GEANT SIG-ISM working group on Inventory for Security Officers. Co-chaired F2F EOSC-hub/EGI CSIRT in Glasgow 18-20 June and hosted by DC. DPK as new chair of WISE Steering Committee, planning for WISE at NSF Cybersecurity Summit USA in August. Attended and gave talks at EOSC-hub public event in Malaga 16-20 April. DPK chaired Security and Networking track at HEPiX (Madison 14-18 May) and spoke on IPv6 and FIM. Planning for Security Communication Challenge to happen in August 2018.</t>
  </si>
  <si>
    <t>STFC has recruited to replace Ian Neilson. David Crooks started on 28 May 2018 but also did some security work before that (paid by Glasgow). During start of quarter, other STFC staff (Kelsey and Cornwall) did the important parts of the work.</t>
  </si>
  <si>
    <t>Work continued on revised EGI/WLCG security policies in collaboration with AARC2. Chaired EGI SPG Vidyo meetings. Mainly work on the AARC2 Policy Deveopment Kit with work on new standard baseline AUP and changes required in Data Protection for GDPR. Starting work on policy harmonisation in EOSC-hub. Lots of work on FIM4R Identity Mangement paper version 2, joint with AARC2. DPK is one of chief editors. Final Draft of paper published and presented at TNC18 conference Trondheim (10-14 June). Spoke on FIM4R at Internet2 Global Summit in San Diego (7-10 May). Attended and spoke on and led policy sessions (joint with AARC2) at EUGridPMA (Karlsruhe 22-25 May).</t>
  </si>
  <si>
    <t xml:space="preserve">DC leads UK NGI security team and its fortnightly meetings. All played active roles in WLCG/EGI operational security.  Patching to fix critical vulnerabilities was coordinated. DC co-leading WLCG SOC working group. All are members of WLCG AuthZ working group. DPK and DC attended CHEP2018 in Sofia (9-13 July). Talks and posters on WLCG SOC, IPv6, WISE. DPK is leading EOSC-hub WP4 Task 4.4 Operational Security. LC continues to lead EGI Software Vulnerability Group. Handled new vulnerabilities as reported during the quarter. 5 advisories were issued on the public wiki. DPK and DC played leading roles in WISE workshop at NSF Cybersecurity Summit USA (21-23 Aug). DC ran the security Communication Challenge in early August 2018 and reported on this at GridPP41. UK sites all did well.
</t>
  </si>
  <si>
    <t>Work continued on revised EGI/WLCG security policies in collaboration with AARC2. DPK chaired F2F EOSC-hub/AARC2/EGI/EUDAT/WLCG security policy meeting at CERN (18-20 July). Mainly work on the AARC2 Policy Deveopment Kit with work on new standard baseline AUP and changes required in Data Protection for GDPR. Work continues on policy harmonisation in EOSC-hub. FIM4R Identity Mangement paper version 2, joint with AARC2, finally published plus talks at UK AAI workshop (July) and GridPP41 (Aug). Attended and spoke on and led policy sessions (joint with AARC2) at EUGridPMA (Toulouse 24-26 Sep). DPK gave Trusted CI Webinar on Security for Collaborating Infrastructures on 24 Sep. Planning for FIM session at Internet2 TechEx meeting (for Oct).</t>
  </si>
  <si>
    <t xml:space="preserve">DC leads UK NGI security team and its fortnightly meetings. All played active roles in WLCG/EGI operational security.  Patching to fix critical vulnerabilities was coordinated. DC co-leading WLCG SOC working group. All are members of WLCG AuthZ working group - attended F2F meeting at CERN on 11 Dec. LC and DC attended DI4R in Lisbon (8-10 Oct).  DPK is leading EOSC-hub WP4 Task 4.4 Operational Security. LC continues to lead EGI Software Vulnerability Group. Handled new vulnerabilities as reported during the quarter. 7 advisories were issued on the public wiki. DK attended HEPiX in Barcelona (8-12 Oct). Chaired Networking and Security track. New HEPiX AAI-SIG created. DC planning for WLCG-SOC F2F meeting in Abingdon (Feb 2019). DC/DPK wrote background paper on Security for GridPP6 proposal.
</t>
  </si>
  <si>
    <t>Work continued on revised EGI/WLCG security policies in collaboration with AARC2. DPK chaired F2F EOSC-hub/AARC2/EGI/EUDAT/WLCG security policy meeting in Juelich (12-15 Nov). Mainly work on the AARC2 Policy Deveopment Kit with work on new standard baseline AUP and changes required in Data Protection for GDPR. Work continues on policy harmonisation in EOSC-hub. Planning for FIM4R F2F meeting in Vienna (Feb 2019). Attended FIM sessions at Internet2 TechEx meeting Orlando (15-19 Oct) and TAGPMA meeting at end of week (19 Oct).</t>
  </si>
  <si>
    <t xml:space="preserve">DC leads UK NGI security team and its fortnightly meetings. All played active roles in WLCG/EGI operational security.  Patching to fix critical vulnerabilities was coordinated. DC co-leading WLCG SOC working group. All are members of WLCG AuthZ working group. DPK is leading EOSC-hub WP4 Task 4.4 Operational Security. LC continues to lead EGI Software Vulnerability Group. Handled new vulnerabilities as reported during the quarter. LC much work on new procedures for SVG. 2 critical SVG advisories were issued. DK co-chaired an EGI CSIRT meeting in Coseners House (Feb 2019). DC hosted a WLCG-SOC workshop in Abingdon (Feb 2019). Work on GridPP6 proposal.  DC and DK participated in ISGC2019 Security Workshop (March 2019).
</t>
  </si>
  <si>
    <t>Work continued on new/revised EGI/WLCG security policies in collaboration with AARC2. New AUP and Data Privacy Notice prepared for WLCG. DPK chaired F2F EOSC-hub/AARC2/EGI/EUDAT/WLCG security policy meeting at CERN (21-23 Jan). Much work on policy harmonisation in EOSC-hub. DK chaired FIM4R F2F meeting in Vienna (Feb 2019). Attended and spoke on FIM4R at TIIME meeting Vienna (Feb 2019). Represented WLCG at EUGridPMA meeting at CERN (Jan 2019) and attended regular monthly TAGPMA meetings.</t>
  </si>
  <si>
    <t>EVAL Notes</t>
  </si>
  <si>
    <t>Publications</t>
  </si>
  <si>
    <t xml:space="preserve"> Date</t>
  </si>
  <si>
    <t>Notes</t>
  </si>
  <si>
    <t>Collaborations</t>
  </si>
  <si>
    <t>Further Funding (eg external grants)</t>
  </si>
  <si>
    <t>Destination of ex staff and recruitment issues</t>
  </si>
  <si>
    <t>Dissemmination events</t>
  </si>
  <si>
    <t>Intellectual Property</t>
  </si>
  <si>
    <t>Spin out companies</t>
  </si>
  <si>
    <t>Roles held on committees and boards</t>
  </si>
  <si>
    <t>Other outputs and Knowledge</t>
  </si>
  <si>
    <t>We are booking too much effort right now - we will correct as the financial year goes on</t>
  </si>
  <si>
    <t>1 incident (17 May 2019) notified by RALPP Tier 2 [EGI-20190517-01]. Non Grid Jenkins Server compromised. No impact on GridPP systems.</t>
  </si>
  <si>
    <t>Quickly fixed and handled. Final report on 1st July</t>
  </si>
  <si>
    <t xml:space="preserve">DC leads UK NGI security team and its fortnightly meetings. All played active roles in WLCG/EGI operational security.  Patching to fix critical vulnerabilities was coordinated. DC co-leading WLCG SOC working group. All are members of WLCG AuthZ working group. DPK is leading EOSC-hub WP4 Task 4.4 Operational Security. LC continues to lead EGI Software Vulnerability Group. Handled new vulnerabilities as reported during the quarter. LC continued work on new procedures for SVG. 4 SVG advisories were issued. DC led EGI Security Challenge in UK (end of March), but analysis performed during this quarter. DK co-chaired an EGI CSIRT meeting in Ljubljana (June 2019). Attended EGI Conference in Amsterdam (May). Ran a security day at UK HEP Sysman (May). Joint WISE/SIG-ISM meeting in Kaunas, Lithuania (April).
</t>
  </si>
  <si>
    <t>Work continued on new/revised EGI/WLCG security policies. Taking output from AARC2 project forward. New AUP and Data Privacy Notice close to final for WLCG. DPK chaired F2F EOSC-hub/AARC2/EGI/EUDAT/WLCG security policy meeting in Ljubljana (June).  Represented WLCG at EUGridPMA meeting in Utrecht (May 2019) and attended regular monthly TAGPMA meetings. Spoke on WISE at Security workshop (TNC19, Tallinn, June). Spoke on FIM4R status at REFEDS just before TNC19.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</si>
</sst>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14" x14ac:knownFonts="1">
    <font>
      <sz val="10"/>
      <name val="Arial"/>
      <charset val="1"/>
    </font>
    <font>
      <b/>
      <sz val="10"/>
      <name val="Arial"/>
      <family val="2"/>
      <charset val="1"/>
    </font>
    <font>
      <b/>
      <i/>
      <sz val="10"/>
      <color rgb="FFDD0806"/>
      <name val="Arial"/>
      <family val="2"/>
      <charset val="1"/>
    </font>
    <font>
      <sz val="10"/>
      <name val="Arial"/>
      <family val="2"/>
      <charset val="1"/>
    </font>
    <font>
      <sz val="10.5"/>
      <name val="Consolas"/>
      <family val="3"/>
      <charset val="1"/>
    </font>
    <font>
      <sz val="11"/>
      <name val="Calibri"/>
      <family val="2"/>
      <charset val="1"/>
    </font>
    <font>
      <b/>
      <sz val="9"/>
      <color rgb="FF000000"/>
      <name val="Tahoma"/>
      <family val="2"/>
      <charset val="1"/>
    </font>
    <font>
      <sz val="9"/>
      <color rgb="FF000000"/>
      <name val="Tahoma"/>
      <family val="2"/>
      <charset val="1"/>
    </font>
    <font>
      <sz val="10"/>
      <color rgb="FF0000D4"/>
      <name val="Arial"/>
      <family val="2"/>
      <charset val="1"/>
    </font>
    <font>
      <u/>
      <sz val="10"/>
      <color rgb="FF0000D4"/>
      <name val="Arial"/>
      <family val="2"/>
      <charset val="1"/>
    </font>
    <font>
      <sz val="10"/>
      <color rgb="FFFF0000"/>
      <name val="Arial"/>
      <family val="2"/>
      <charset val="1"/>
    </font>
    <font>
      <sz val="10"/>
      <name val="Arial"/>
      <charset val="1"/>
    </font>
    <font>
      <b/>
      <sz val="10"/>
      <name val="Arial"/>
      <family val="2"/>
    </font>
    <font>
      <sz val="10"/>
      <name val="Arial"/>
      <family val="2"/>
    </font>
  </fonts>
  <fills count="11">
    <fill>
      <patternFill patternType="none"/>
    </fill>
    <fill>
      <patternFill patternType="gray125"/>
    </fill>
    <fill>
      <patternFill patternType="solid">
        <fgColor rgb="FF99CCFF"/>
        <bgColor rgb="FFCCCCFF"/>
      </patternFill>
    </fill>
    <fill>
      <patternFill patternType="solid">
        <fgColor rgb="FF1FB714"/>
        <bgColor rgb="FF009900"/>
      </patternFill>
    </fill>
    <fill>
      <patternFill patternType="solid">
        <fgColor rgb="FFCCFFFF"/>
        <bgColor rgb="FFCCFFFF"/>
      </patternFill>
    </fill>
    <fill>
      <patternFill patternType="solid">
        <fgColor rgb="FFFF9900"/>
        <bgColor rgb="FFFFCC00"/>
      </patternFill>
    </fill>
    <fill>
      <patternFill patternType="solid">
        <fgColor rgb="FFDD0806"/>
        <bgColor rgb="FFFF0000"/>
      </patternFill>
    </fill>
    <fill>
      <patternFill patternType="solid">
        <fgColor rgb="FFCC99FF"/>
        <bgColor rgb="FF9999FF"/>
      </patternFill>
    </fill>
    <fill>
      <patternFill patternType="solid">
        <fgColor rgb="FF000000"/>
        <bgColor rgb="FF003300"/>
      </patternFill>
    </fill>
    <fill>
      <patternFill patternType="solid">
        <fgColor rgb="FF009900"/>
        <bgColor rgb="FF1FB714"/>
      </patternFill>
    </fill>
    <fill>
      <patternFill patternType="solid">
        <fgColor rgb="FF339966"/>
        <bgColor rgb="FF008080"/>
      </patternFill>
    </fill>
  </fills>
  <borders count="53">
    <border>
      <left/>
      <right/>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style="medium">
        <color auto="1"/>
      </right>
      <top style="medium">
        <color auto="1"/>
      </top>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top/>
      <bottom/>
      <diagonal/>
    </border>
    <border>
      <left style="medium">
        <color auto="1"/>
      </left>
      <right style="medium">
        <color auto="1"/>
      </right>
      <top/>
      <bottom/>
      <diagonal/>
    </border>
    <border>
      <left style="medium">
        <color auto="1"/>
      </left>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top/>
      <bottom style="medium">
        <color auto="1"/>
      </bottom>
      <diagonal/>
    </border>
    <border>
      <left style="medium">
        <color auto="1"/>
      </left>
      <right style="medium">
        <color auto="1"/>
      </right>
      <top/>
      <bottom style="medium">
        <color auto="1"/>
      </bottom>
      <diagonal/>
    </border>
    <border>
      <left/>
      <right style="medium">
        <color auto="1"/>
      </right>
      <top style="medium">
        <color auto="1"/>
      </top>
      <bottom/>
      <diagonal/>
    </border>
    <border>
      <left style="medium">
        <color auto="1"/>
      </left>
      <right style="medium">
        <color auto="1"/>
      </right>
      <top style="medium">
        <color auto="1"/>
      </top>
      <bottom style="thin">
        <color auto="1"/>
      </bottom>
      <diagonal/>
    </border>
    <border>
      <left/>
      <right style="thin">
        <color auto="1"/>
      </right>
      <top style="medium">
        <color auto="1"/>
      </top>
      <bottom style="thin">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diagonal/>
    </border>
    <border>
      <left/>
      <right style="thin">
        <color auto="1"/>
      </right>
      <top style="medium">
        <color auto="1"/>
      </top>
      <bottom/>
      <diagonal/>
    </border>
    <border>
      <left style="thin">
        <color auto="1"/>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top/>
      <bottom style="thin">
        <color auto="1"/>
      </bottom>
      <diagonal/>
    </border>
    <border>
      <left/>
      <right style="thin">
        <color auto="1"/>
      </right>
      <top/>
      <bottom style="thin">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style="thin">
        <color auto="1"/>
      </left>
      <right style="thin">
        <color auto="1"/>
      </right>
      <top/>
      <bottom style="thin">
        <color auto="1"/>
      </bottom>
      <diagonal/>
    </border>
    <border>
      <left/>
      <right/>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auto="1"/>
      </left>
      <right style="thin">
        <color auto="1"/>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thin">
        <color auto="1"/>
      </left>
      <right style="thin">
        <color auto="1"/>
      </right>
      <top style="medium">
        <color auto="1"/>
      </top>
      <bottom style="medium">
        <color auto="1"/>
      </bottom>
      <diagonal/>
    </border>
  </borders>
  <cellStyleXfs count="4">
    <xf numFmtId="0" fontId="0" fillId="0" borderId="0"/>
    <xf numFmtId="9" fontId="11" fillId="0" borderId="0" applyBorder="0" applyProtection="0"/>
    <xf numFmtId="0" fontId="9" fillId="0" borderId="0" applyBorder="0" applyProtection="0"/>
    <xf numFmtId="0" fontId="3" fillId="0" borderId="0"/>
  </cellStyleXfs>
  <cellXfs count="166">
    <xf numFmtId="0" fontId="0" fillId="0" borderId="0" xfId="0"/>
    <xf numFmtId="0" fontId="3" fillId="0" borderId="2" xfId="0" applyFont="1" applyBorder="1" applyAlignment="1">
      <alignment horizontal="center" vertical="center" wrapText="1"/>
    </xf>
    <xf numFmtId="0" fontId="3" fillId="0" borderId="1" xfId="0" applyFont="1" applyBorder="1" applyAlignment="1">
      <alignment horizontal="center" vertical="center" wrapText="1"/>
    </xf>
    <xf numFmtId="0" fontId="1" fillId="2" borderId="30" xfId="0" applyFont="1" applyFill="1" applyBorder="1" applyAlignment="1">
      <alignment horizontal="center"/>
    </xf>
    <xf numFmtId="0" fontId="3" fillId="0" borderId="11" xfId="0" applyFont="1" applyBorder="1" applyAlignment="1">
      <alignment vertical="center" wrapText="1"/>
    </xf>
    <xf numFmtId="0" fontId="0" fillId="0" borderId="20" xfId="0" applyFont="1" applyBorder="1" applyAlignment="1">
      <alignment vertical="center" wrapText="1"/>
    </xf>
    <xf numFmtId="0" fontId="3" fillId="0" borderId="20" xfId="3" applyFont="1" applyBorder="1" applyAlignment="1">
      <alignment vertical="top" wrapText="1"/>
    </xf>
    <xf numFmtId="0" fontId="0" fillId="0" borderId="20" xfId="0" applyFont="1" applyBorder="1" applyAlignment="1">
      <alignment vertical="top" wrapText="1"/>
    </xf>
    <xf numFmtId="0" fontId="10" fillId="0" borderId="18" xfId="0" applyFont="1" applyBorder="1" applyAlignment="1">
      <alignment vertical="top" wrapText="1"/>
    </xf>
    <xf numFmtId="0" fontId="3" fillId="0" borderId="18" xfId="0" applyFont="1" applyBorder="1" applyAlignment="1">
      <alignment vertical="top" wrapText="1"/>
    </xf>
    <xf numFmtId="0" fontId="1" fillId="2" borderId="32" xfId="0" applyFont="1" applyFill="1" applyBorder="1" applyAlignment="1">
      <alignment horizontal="center"/>
    </xf>
    <xf numFmtId="0" fontId="1" fillId="2" borderId="27" xfId="0" applyFont="1" applyFill="1" applyBorder="1" applyAlignment="1">
      <alignment horizontal="center"/>
    </xf>
    <xf numFmtId="0" fontId="1" fillId="4" borderId="32" xfId="3" applyFont="1" applyFill="1" applyBorder="1" applyAlignment="1">
      <alignment horizontal="center"/>
    </xf>
    <xf numFmtId="0" fontId="1" fillId="4" borderId="27" xfId="3" applyFont="1" applyFill="1" applyBorder="1" applyAlignment="1">
      <alignment horizontal="center"/>
    </xf>
    <xf numFmtId="0" fontId="1" fillId="2" borderId="1" xfId="0" applyFont="1" applyFill="1" applyBorder="1"/>
    <xf numFmtId="0" fontId="0" fillId="2" borderId="2" xfId="0" applyFill="1" applyBorder="1" applyAlignment="1">
      <alignment wrapText="1"/>
    </xf>
    <xf numFmtId="0" fontId="0" fillId="0" borderId="0" xfId="0" applyBorder="1" applyAlignment="1">
      <alignment wrapText="1"/>
    </xf>
    <xf numFmtId="0" fontId="0" fillId="3" borderId="3" xfId="0" applyFill="1" applyBorder="1"/>
    <xf numFmtId="0" fontId="0" fillId="0" borderId="4" xfId="0" applyFont="1" applyBorder="1" applyAlignment="1"/>
    <xf numFmtId="0" fontId="0" fillId="0" borderId="0" xfId="0" applyBorder="1" applyAlignment="1"/>
    <xf numFmtId="0" fontId="1" fillId="4" borderId="5" xfId="0" applyFont="1" applyFill="1" applyBorder="1"/>
    <xf numFmtId="0" fontId="0" fillId="0" borderId="6" xfId="0" applyFont="1" applyBorder="1" applyAlignment="1">
      <alignment wrapText="1"/>
    </xf>
    <xf numFmtId="0" fontId="2" fillId="0" borderId="0" xfId="0" applyFont="1" applyBorder="1" applyAlignment="1">
      <alignment horizontal="right" wrapText="1"/>
    </xf>
    <xf numFmtId="0" fontId="3" fillId="5" borderId="7" xfId="0" applyFont="1" applyFill="1" applyBorder="1"/>
    <xf numFmtId="0" fontId="0" fillId="0" borderId="8" xfId="0" applyFont="1" applyBorder="1" applyAlignment="1"/>
    <xf numFmtId="0" fontId="0" fillId="6" borderId="9" xfId="0" applyFill="1" applyBorder="1"/>
    <xf numFmtId="0" fontId="1" fillId="4" borderId="10" xfId="0" applyFont="1" applyFill="1" applyBorder="1"/>
    <xf numFmtId="0" fontId="3" fillId="0" borderId="11" xfId="0" applyFont="1" applyBorder="1" applyAlignment="1">
      <alignment horizontal="left" wrapText="1"/>
    </xf>
    <xf numFmtId="0" fontId="0" fillId="7" borderId="9" xfId="0" applyFill="1" applyBorder="1"/>
    <xf numFmtId="0" fontId="0" fillId="8" borderId="12" xfId="0" applyFill="1" applyBorder="1"/>
    <xf numFmtId="0" fontId="0" fillId="0" borderId="13" xfId="0" applyFont="1" applyBorder="1" applyAlignment="1"/>
    <xf numFmtId="0" fontId="1" fillId="2" borderId="4" xfId="0" applyFont="1" applyFill="1" applyBorder="1"/>
    <xf numFmtId="0" fontId="1" fillId="2" borderId="14" xfId="0" applyFont="1" applyFill="1" applyBorder="1"/>
    <xf numFmtId="164" fontId="1" fillId="4" borderId="15" xfId="0" applyNumberFormat="1" applyFont="1" applyFill="1" applyBorder="1" applyAlignment="1">
      <alignment wrapText="1"/>
    </xf>
    <xf numFmtId="0" fontId="0" fillId="0" borderId="16" xfId="0" applyFont="1" applyBorder="1" applyAlignment="1">
      <alignment wrapText="1"/>
    </xf>
    <xf numFmtId="0" fontId="0" fillId="0" borderId="17" xfId="0" applyBorder="1" applyAlignment="1">
      <alignment wrapText="1"/>
    </xf>
    <xf numFmtId="0" fontId="3" fillId="0" borderId="18" xfId="0" applyFont="1" applyBorder="1" applyAlignment="1">
      <alignment wrapText="1"/>
    </xf>
    <xf numFmtId="0" fontId="4" fillId="0" borderId="0" xfId="0" applyFont="1" applyAlignment="1">
      <alignment wrapText="1"/>
    </xf>
    <xf numFmtId="0" fontId="0" fillId="9" borderId="19" xfId="0" applyFill="1" applyBorder="1" applyAlignment="1">
      <alignment vertical="top" wrapText="1"/>
    </xf>
    <xf numFmtId="0" fontId="0" fillId="0" borderId="2" xfId="0" applyFont="1" applyBorder="1" applyAlignment="1">
      <alignment vertical="top" wrapText="1"/>
    </xf>
    <xf numFmtId="0" fontId="3" fillId="2" borderId="6" xfId="0" applyFont="1" applyFill="1" applyBorder="1" applyAlignment="1">
      <alignment wrapText="1"/>
    </xf>
    <xf numFmtId="0" fontId="0" fillId="0" borderId="20" xfId="0" applyBorder="1" applyAlignment="1">
      <alignment wrapText="1"/>
    </xf>
    <xf numFmtId="0" fontId="5" fillId="0" borderId="0" xfId="0" applyFont="1" applyAlignment="1">
      <alignment wrapText="1"/>
    </xf>
    <xf numFmtId="0" fontId="3" fillId="9" borderId="21" xfId="0" applyFont="1" applyFill="1" applyBorder="1" applyAlignment="1">
      <alignment horizontal="right" vertical="top" wrapText="1"/>
    </xf>
    <xf numFmtId="0" fontId="0" fillId="0" borderId="6" xfId="0" applyFont="1" applyBorder="1" applyAlignment="1">
      <alignment vertical="top" wrapText="1"/>
    </xf>
    <xf numFmtId="0" fontId="3" fillId="0" borderId="0" xfId="3"/>
    <xf numFmtId="0" fontId="1" fillId="2" borderId="22" xfId="3" applyFont="1" applyFill="1" applyBorder="1"/>
    <xf numFmtId="0" fontId="3" fillId="2" borderId="23" xfId="3" applyFill="1" applyBorder="1" applyAlignment="1">
      <alignment wrapText="1"/>
    </xf>
    <xf numFmtId="0" fontId="3" fillId="10" borderId="24" xfId="3" applyFill="1" applyBorder="1" applyAlignment="1">
      <alignment wrapText="1"/>
    </xf>
    <xf numFmtId="0" fontId="3" fillId="0" borderId="14" xfId="3" applyFont="1" applyBorder="1"/>
    <xf numFmtId="0" fontId="1" fillId="4" borderId="1" xfId="3" applyFont="1" applyFill="1" applyBorder="1"/>
    <xf numFmtId="0" fontId="3" fillId="0" borderId="2" xfId="3" applyFont="1" applyBorder="1" applyAlignment="1">
      <alignment wrapText="1"/>
    </xf>
    <xf numFmtId="0" fontId="3" fillId="6" borderId="7" xfId="3" applyFill="1" applyBorder="1" applyAlignment="1">
      <alignment wrapText="1"/>
    </xf>
    <xf numFmtId="0" fontId="3" fillId="0" borderId="25" xfId="3" applyFont="1" applyBorder="1"/>
    <xf numFmtId="0" fontId="1" fillId="4" borderId="5" xfId="3" applyFont="1" applyFill="1" applyBorder="1"/>
    <xf numFmtId="0" fontId="3" fillId="0" borderId="6" xfId="3" applyFont="1" applyBorder="1" applyAlignment="1">
      <alignment wrapText="1"/>
    </xf>
    <xf numFmtId="0" fontId="3" fillId="0" borderId="7" xfId="3" applyBorder="1" applyAlignment="1">
      <alignment wrapText="1"/>
    </xf>
    <xf numFmtId="0" fontId="1" fillId="4" borderId="10" xfId="3" applyFont="1" applyFill="1" applyBorder="1"/>
    <xf numFmtId="0" fontId="3" fillId="0" borderId="11" xfId="3" applyFont="1" applyBorder="1" applyAlignment="1">
      <alignment wrapText="1"/>
    </xf>
    <xf numFmtId="0" fontId="3" fillId="8" borderId="12" xfId="3" applyFill="1" applyBorder="1" applyAlignment="1">
      <alignment wrapText="1"/>
    </xf>
    <xf numFmtId="0" fontId="3" fillId="0" borderId="26" xfId="3" applyFont="1" applyBorder="1"/>
    <xf numFmtId="0" fontId="1" fillId="2" borderId="27" xfId="0" applyFont="1" applyFill="1" applyBorder="1"/>
    <xf numFmtId="0" fontId="1" fillId="2" borderId="4" xfId="0" applyFont="1" applyFill="1" applyBorder="1" applyAlignment="1">
      <alignment wrapText="1"/>
    </xf>
    <xf numFmtId="0" fontId="3" fillId="0" borderId="0" xfId="3" applyBorder="1"/>
    <xf numFmtId="164" fontId="1" fillId="4" borderId="1" xfId="0" applyNumberFormat="1" applyFont="1" applyFill="1" applyBorder="1" applyAlignment="1">
      <alignment wrapText="1"/>
    </xf>
    <xf numFmtId="0" fontId="3" fillId="4" borderId="20" xfId="3" applyFont="1" applyFill="1" applyBorder="1"/>
    <xf numFmtId="14" fontId="3" fillId="0" borderId="20" xfId="3" applyNumberFormat="1" applyBorder="1"/>
    <xf numFmtId="14" fontId="3" fillId="10" borderId="24" xfId="3" applyNumberFormat="1" applyFill="1" applyBorder="1" applyAlignment="1">
      <alignment wrapText="1"/>
    </xf>
    <xf numFmtId="0" fontId="8" fillId="0" borderId="20" xfId="2" applyFont="1" applyBorder="1" applyAlignment="1" applyProtection="1">
      <alignment wrapText="1"/>
    </xf>
    <xf numFmtId="0" fontId="3" fillId="0" borderId="6" xfId="0" applyFont="1" applyBorder="1" applyAlignment="1">
      <alignment wrapText="1"/>
    </xf>
    <xf numFmtId="0" fontId="3" fillId="0" borderId="0" xfId="3" applyBorder="1" applyAlignment="1">
      <alignment wrapText="1"/>
    </xf>
    <xf numFmtId="0" fontId="9" fillId="0" borderId="20" xfId="2" applyFont="1" applyBorder="1" applyAlignment="1" applyProtection="1">
      <alignment wrapText="1"/>
    </xf>
    <xf numFmtId="0" fontId="3" fillId="0" borderId="0" xfId="3" applyFont="1"/>
    <xf numFmtId="0" fontId="10" fillId="0" borderId="6" xfId="0" applyFont="1" applyBorder="1" applyAlignment="1">
      <alignment wrapText="1"/>
    </xf>
    <xf numFmtId="0" fontId="1" fillId="2" borderId="23" xfId="3" applyFont="1" applyFill="1" applyBorder="1"/>
    <xf numFmtId="0" fontId="1" fillId="4" borderId="28" xfId="3" applyFont="1" applyFill="1" applyBorder="1"/>
    <xf numFmtId="0" fontId="3" fillId="0" borderId="29" xfId="3" applyFont="1" applyBorder="1"/>
    <xf numFmtId="0" fontId="3" fillId="0" borderId="6" xfId="3" applyFont="1" applyBorder="1"/>
    <xf numFmtId="0" fontId="3" fillId="0" borderId="11" xfId="3" applyFont="1" applyBorder="1"/>
    <xf numFmtId="0" fontId="1" fillId="0" borderId="0" xfId="3" applyFont="1"/>
    <xf numFmtId="0" fontId="1" fillId="4" borderId="30" xfId="3" applyFont="1" applyFill="1" applyBorder="1" applyAlignment="1">
      <alignment wrapText="1"/>
    </xf>
    <xf numFmtId="0" fontId="1" fillId="4" borderId="31" xfId="3" applyFont="1" applyFill="1" applyBorder="1" applyAlignment="1">
      <alignment wrapText="1"/>
    </xf>
    <xf numFmtId="0" fontId="1" fillId="4" borderId="32" xfId="3" applyFont="1" applyFill="1" applyBorder="1" applyAlignment="1">
      <alignment wrapText="1"/>
    </xf>
    <xf numFmtId="0" fontId="1" fillId="4" borderId="4" xfId="3" applyFont="1" applyFill="1" applyBorder="1" applyAlignment="1">
      <alignment wrapText="1"/>
    </xf>
    <xf numFmtId="0" fontId="1" fillId="4" borderId="24" xfId="3" applyFont="1" applyFill="1" applyBorder="1" applyAlignment="1">
      <alignment wrapText="1"/>
    </xf>
    <xf numFmtId="0" fontId="1" fillId="4" borderId="33" xfId="3" applyFont="1" applyFill="1" applyBorder="1" applyAlignment="1">
      <alignment horizontal="center" wrapText="1"/>
    </xf>
    <xf numFmtId="0" fontId="1" fillId="4" borderId="17" xfId="3" applyFont="1" applyFill="1" applyBorder="1" applyAlignment="1">
      <alignment horizontal="center" wrapText="1"/>
    </xf>
    <xf numFmtId="0" fontId="1" fillId="4" borderId="14" xfId="3" applyFont="1" applyFill="1" applyBorder="1" applyAlignment="1">
      <alignment horizontal="center" wrapText="1"/>
    </xf>
    <xf numFmtId="0" fontId="1" fillId="4" borderId="34" xfId="3" applyFont="1" applyFill="1" applyBorder="1" applyAlignment="1">
      <alignment horizontal="center" wrapText="1"/>
    </xf>
    <xf numFmtId="0" fontId="1" fillId="4" borderId="35" xfId="3" applyFont="1" applyFill="1" applyBorder="1" applyAlignment="1">
      <alignment horizontal="center" wrapText="1"/>
    </xf>
    <xf numFmtId="0" fontId="1" fillId="0" borderId="15" xfId="0" applyFont="1" applyBorder="1" applyAlignment="1">
      <alignment wrapText="1"/>
    </xf>
    <xf numFmtId="0" fontId="0" fillId="0" borderId="3" xfId="0" applyBorder="1" applyAlignment="1">
      <alignment wrapText="1"/>
    </xf>
    <xf numFmtId="0" fontId="3" fillId="0" borderId="1" xfId="1" applyNumberFormat="1" applyFont="1" applyBorder="1" applyAlignment="1" applyProtection="1">
      <alignment wrapText="1"/>
    </xf>
    <xf numFmtId="0" fontId="3" fillId="0" borderId="18" xfId="1" applyNumberFormat="1" applyFont="1" applyBorder="1" applyAlignment="1" applyProtection="1">
      <alignment wrapText="1"/>
    </xf>
    <xf numFmtId="0" fontId="3" fillId="0" borderId="2" xfId="1" applyNumberFormat="1" applyFont="1" applyBorder="1" applyAlignment="1" applyProtection="1">
      <alignment wrapText="1"/>
    </xf>
    <xf numFmtId="2" fontId="3" fillId="0" borderId="1" xfId="3" applyNumberFormat="1" applyBorder="1" applyAlignment="1">
      <alignment wrapText="1"/>
    </xf>
    <xf numFmtId="2" fontId="3" fillId="0" borderId="16" xfId="3" applyNumberFormat="1" applyBorder="1" applyAlignment="1">
      <alignment wrapText="1"/>
    </xf>
    <xf numFmtId="2" fontId="3" fillId="0" borderId="36" xfId="3" applyNumberFormat="1" applyBorder="1" applyAlignment="1">
      <alignment wrapText="1"/>
    </xf>
    <xf numFmtId="0" fontId="1" fillId="0" borderId="37" xfId="0" applyFont="1" applyBorder="1" applyAlignment="1">
      <alignment wrapText="1"/>
    </xf>
    <xf numFmtId="0" fontId="0" fillId="0" borderId="38" xfId="0" applyFont="1" applyBorder="1" applyAlignment="1">
      <alignment wrapText="1"/>
    </xf>
    <xf numFmtId="2" fontId="3" fillId="0" borderId="5" xfId="3" applyNumberFormat="1" applyBorder="1" applyAlignment="1">
      <alignment wrapText="1"/>
    </xf>
    <xf numFmtId="2" fontId="3" fillId="0" borderId="20" xfId="3" applyNumberFormat="1" applyBorder="1" applyAlignment="1">
      <alignment wrapText="1"/>
    </xf>
    <xf numFmtId="2" fontId="3" fillId="0" borderId="6" xfId="3" applyNumberFormat="1" applyBorder="1" applyAlignment="1">
      <alignment wrapText="1"/>
    </xf>
    <xf numFmtId="2" fontId="3" fillId="0" borderId="28" xfId="3" applyNumberFormat="1" applyBorder="1" applyAlignment="1">
      <alignment wrapText="1"/>
    </xf>
    <xf numFmtId="2" fontId="3" fillId="0" borderId="39" xfId="3" applyNumberFormat="1" applyBorder="1" applyAlignment="1">
      <alignment wrapText="1"/>
    </xf>
    <xf numFmtId="2" fontId="3" fillId="0" borderId="40" xfId="3" applyNumberFormat="1" applyBorder="1" applyAlignment="1">
      <alignment wrapText="1"/>
    </xf>
    <xf numFmtId="2" fontId="3" fillId="0" borderId="41" xfId="3" applyNumberFormat="1" applyBorder="1" applyAlignment="1">
      <alignment wrapText="1"/>
    </xf>
    <xf numFmtId="2" fontId="3" fillId="0" borderId="42" xfId="3" applyNumberFormat="1" applyBorder="1" applyAlignment="1">
      <alignment wrapText="1"/>
    </xf>
    <xf numFmtId="2" fontId="3" fillId="0" borderId="43" xfId="3" applyNumberFormat="1" applyBorder="1" applyAlignment="1">
      <alignment wrapText="1"/>
    </xf>
    <xf numFmtId="0" fontId="3" fillId="0" borderId="9" xfId="0" applyFont="1" applyBorder="1" applyAlignment="1">
      <alignment wrapText="1"/>
    </xf>
    <xf numFmtId="2" fontId="3" fillId="0" borderId="29" xfId="3" applyNumberFormat="1" applyBorder="1" applyAlignment="1">
      <alignment wrapText="1"/>
    </xf>
    <xf numFmtId="0" fontId="1" fillId="0" borderId="44" xfId="0" applyFont="1" applyBorder="1" applyAlignment="1">
      <alignment wrapText="1"/>
    </xf>
    <xf numFmtId="0" fontId="0" fillId="0" borderId="9" xfId="0" applyFont="1" applyBorder="1" applyAlignment="1">
      <alignment wrapText="1"/>
    </xf>
    <xf numFmtId="0" fontId="1" fillId="0" borderId="44" xfId="3" applyFont="1" applyBorder="1" applyAlignment="1">
      <alignment wrapText="1"/>
    </xf>
    <xf numFmtId="0" fontId="1" fillId="0" borderId="9" xfId="3" applyFont="1" applyBorder="1" applyAlignment="1">
      <alignment wrapText="1"/>
    </xf>
    <xf numFmtId="0" fontId="1" fillId="0" borderId="45" xfId="3" applyFont="1" applyBorder="1" applyAlignment="1">
      <alignment wrapText="1"/>
    </xf>
    <xf numFmtId="0" fontId="1" fillId="0" borderId="46" xfId="3" applyFont="1" applyBorder="1" applyAlignment="1">
      <alignment wrapText="1"/>
    </xf>
    <xf numFmtId="2" fontId="3" fillId="0" borderId="10" xfId="3" applyNumberFormat="1" applyBorder="1" applyAlignment="1">
      <alignment wrapText="1"/>
    </xf>
    <xf numFmtId="2" fontId="3" fillId="0" borderId="47" xfId="3" applyNumberFormat="1" applyBorder="1" applyAlignment="1">
      <alignment wrapText="1"/>
    </xf>
    <xf numFmtId="2" fontId="3" fillId="0" borderId="48" xfId="3" applyNumberFormat="1" applyBorder="1" applyAlignment="1">
      <alignment wrapText="1"/>
    </xf>
    <xf numFmtId="2" fontId="3" fillId="0" borderId="11" xfId="3" applyNumberFormat="1" applyBorder="1" applyAlignment="1">
      <alignment wrapText="1"/>
    </xf>
    <xf numFmtId="0" fontId="1" fillId="0" borderId="30" xfId="3" applyFont="1" applyBorder="1"/>
    <xf numFmtId="0" fontId="1" fillId="0" borderId="31" xfId="3" applyFont="1" applyBorder="1"/>
    <xf numFmtId="0" fontId="1" fillId="0" borderId="32" xfId="3" applyFont="1" applyBorder="1"/>
    <xf numFmtId="2" fontId="1" fillId="0" borderId="49" xfId="3" applyNumberFormat="1" applyFont="1" applyBorder="1"/>
    <xf numFmtId="2" fontId="1" fillId="0" borderId="50" xfId="3" applyNumberFormat="1" applyFont="1" applyBorder="1"/>
    <xf numFmtId="2" fontId="1" fillId="0" borderId="51" xfId="3" applyNumberFormat="1" applyFont="1" applyBorder="1"/>
    <xf numFmtId="2" fontId="3" fillId="0" borderId="0" xfId="3" applyNumberFormat="1"/>
    <xf numFmtId="2" fontId="3" fillId="0" borderId="28" xfId="3" applyNumberFormat="1" applyFont="1" applyBorder="1" applyAlignment="1">
      <alignment wrapText="1"/>
    </xf>
    <xf numFmtId="0" fontId="1" fillId="2" borderId="22" xfId="0" applyFont="1" applyFill="1" applyBorder="1"/>
    <xf numFmtId="0" fontId="0" fillId="2" borderId="23" xfId="0" applyFill="1" applyBorder="1"/>
    <xf numFmtId="0" fontId="1" fillId="4" borderId="28" xfId="0" applyFont="1" applyFill="1" applyBorder="1"/>
    <xf numFmtId="0" fontId="0" fillId="0" borderId="29" xfId="0" applyBorder="1"/>
    <xf numFmtId="0" fontId="0" fillId="0" borderId="6" xfId="0" applyBorder="1"/>
    <xf numFmtId="0" fontId="0" fillId="0" borderId="11" xfId="0" applyBorder="1"/>
    <xf numFmtId="0" fontId="1" fillId="0" borderId="0" xfId="0" applyFont="1"/>
    <xf numFmtId="0" fontId="1" fillId="2" borderId="30" xfId="0" applyFont="1" applyFill="1" applyBorder="1" applyAlignment="1">
      <alignment wrapText="1"/>
    </xf>
    <xf numFmtId="0" fontId="1" fillId="0" borderId="1" xfId="0" applyFont="1" applyBorder="1" applyAlignment="1">
      <alignment wrapText="1"/>
    </xf>
    <xf numFmtId="0" fontId="1" fillId="0" borderId="5" xfId="0" applyFont="1" applyBorder="1" applyAlignment="1">
      <alignment wrapText="1"/>
    </xf>
    <xf numFmtId="0" fontId="1" fillId="0" borderId="10" xfId="0" applyFont="1" applyBorder="1" applyAlignment="1">
      <alignment wrapText="1"/>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 fillId="2" borderId="52" xfId="0" applyFont="1" applyFill="1" applyBorder="1" applyAlignment="1">
      <alignment horizontal="center"/>
    </xf>
    <xf numFmtId="0" fontId="10" fillId="0" borderId="1" xfId="0" applyFont="1" applyBorder="1" applyAlignment="1">
      <alignment horizontal="center" vertical="center" wrapText="1"/>
    </xf>
    <xf numFmtId="14" fontId="10" fillId="0" borderId="18" xfId="0" applyNumberFormat="1" applyFont="1" applyBorder="1" applyAlignment="1">
      <alignment horizontal="center" vertical="center" wrapText="1"/>
    </xf>
    <xf numFmtId="0" fontId="10" fillId="0" borderId="2" xfId="0" applyFont="1" applyBorder="1" applyAlignment="1">
      <alignment horizontal="center" vertical="center" wrapText="1"/>
    </xf>
    <xf numFmtId="14" fontId="0" fillId="0" borderId="18" xfId="0" applyNumberFormat="1" applyBorder="1" applyAlignment="1">
      <alignment horizontal="center" vertical="center" wrapText="1"/>
    </xf>
    <xf numFmtId="0" fontId="0" fillId="0" borderId="1" xfId="0" applyBorder="1" applyAlignment="1">
      <alignment horizontal="center" vertical="center" wrapText="1"/>
    </xf>
    <xf numFmtId="0" fontId="3" fillId="0" borderId="20" xfId="0" applyFont="1" applyBorder="1" applyAlignment="1">
      <alignment vertical="top" wrapText="1"/>
    </xf>
    <xf numFmtId="0" fontId="1" fillId="2" borderId="23" xfId="0" applyFont="1" applyFill="1" applyBorder="1" applyAlignment="1">
      <alignment horizontal="center"/>
    </xf>
    <xf numFmtId="15" fontId="3" fillId="0" borderId="20" xfId="0" applyNumberFormat="1" applyFont="1" applyBorder="1" applyAlignment="1">
      <alignment horizontal="center"/>
    </xf>
    <xf numFmtId="0" fontId="3" fillId="0" borderId="6" xfId="0" applyFont="1" applyBorder="1" applyAlignment="1">
      <alignment horizontal="center" vertical="center"/>
    </xf>
    <xf numFmtId="0" fontId="3" fillId="0" borderId="49" xfId="0" applyFont="1" applyBorder="1" applyAlignment="1">
      <alignment horizontal="center" vertical="center"/>
    </xf>
    <xf numFmtId="15" fontId="0" fillId="0" borderId="20" xfId="0" applyNumberFormat="1" applyBorder="1" applyAlignment="1">
      <alignment horizontal="center"/>
    </xf>
    <xf numFmtId="0" fontId="3" fillId="0" borderId="5" xfId="0" applyFont="1" applyBorder="1" applyAlignment="1">
      <alignment horizontal="center" vertical="center"/>
    </xf>
    <xf numFmtId="14" fontId="0" fillId="0" borderId="20" xfId="0" applyNumberFormat="1" applyBorder="1" applyAlignment="1">
      <alignment horizontal="center" vertical="center"/>
    </xf>
    <xf numFmtId="0" fontId="3" fillId="0" borderId="10" xfId="0" applyFont="1" applyBorder="1" applyAlignment="1">
      <alignment horizontal="center" vertical="center"/>
    </xf>
    <xf numFmtId="14" fontId="0" fillId="0" borderId="47" xfId="0" applyNumberFormat="1" applyBorder="1" applyAlignment="1">
      <alignment horizontal="center" vertical="center"/>
    </xf>
    <xf numFmtId="0" fontId="0" fillId="0" borderId="11" xfId="0" applyBorder="1" applyAlignment="1">
      <alignment horizontal="center" vertical="center"/>
    </xf>
    <xf numFmtId="0" fontId="12" fillId="0" borderId="0" xfId="3" applyFont="1"/>
    <xf numFmtId="0" fontId="13" fillId="0" borderId="2" xfId="0" applyFont="1" applyBorder="1" applyAlignment="1">
      <alignment vertical="top" wrapText="1"/>
    </xf>
    <xf numFmtId="0" fontId="13" fillId="0" borderId="6" xfId="0" applyFont="1" applyBorder="1" applyAlignment="1">
      <alignment vertical="top" wrapText="1"/>
    </xf>
  </cellXfs>
  <cellStyles count="4">
    <cellStyle name="Explanatory Text" xfId="3" builtinId="53" customBuiltin="1"/>
    <cellStyle name="Hyperlink" xfId="2" builtinId="8"/>
    <cellStyle name="Normal" xfId="0" builtinId="0"/>
    <cellStyle name="Percent" xfId="1" builtinId="5"/>
  </cellStyles>
  <dxfs count="0"/>
  <tableStyles count="0" defaultTableStyle="TableStyleMedium2" defaultPivotStyle="PivotStyleLight16"/>
  <colors>
    <indexedColors>
      <rgbColor rgb="FF000000"/>
      <rgbColor rgb="FFFFFFFF"/>
      <rgbColor rgb="FFFF0000"/>
      <rgbColor rgb="FF00FF00"/>
      <rgbColor rgb="FF0000D4"/>
      <rgbColor rgb="FFFFFF00"/>
      <rgbColor rgb="FFFF00FF"/>
      <rgbColor rgb="FF00FFFF"/>
      <rgbColor rgb="FF800000"/>
      <rgbColor rgb="FF009900"/>
      <rgbColor rgb="FF000080"/>
      <rgbColor rgb="FF808000"/>
      <rgbColor rgb="FF800080"/>
      <rgbColor rgb="FF1FB714"/>
      <rgbColor rgb="FFC0C0C0"/>
      <rgbColor rgb="FF808080"/>
      <rgbColor rgb="FF9999FF"/>
      <rgbColor rgb="FF993366"/>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DD0806"/>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365760</xdr:colOff>
      <xdr:row>32</xdr:row>
      <xdr:rowOff>78285</xdr:rowOff>
    </xdr:to>
    <xdr:sp macro="" textlink="">
      <xdr:nvSpPr>
        <xdr:cNvPr id="2" name="CustomShape 1" hidden="1"/>
        <xdr:cNvSpPr/>
      </xdr:nvSpPr>
      <xdr:spPr>
        <a:xfrm>
          <a:off x="0" y="0"/>
          <a:ext cx="7828560" cy="6948720"/>
        </a:xfrm>
        <a:prstGeom prst="rect">
          <a:avLst/>
        </a:prstGeom>
        <a:solidFill>
          <a:srgbClr val="FFFFFF"/>
        </a:solidFill>
        <a:ln w="9360">
          <a:noFill/>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5</xdr:col>
      <xdr:colOff>365760</xdr:colOff>
      <xdr:row>32</xdr:row>
      <xdr:rowOff>78285</xdr:rowOff>
    </xdr:to>
    <xdr:sp macro="" textlink="">
      <xdr:nvSpPr>
        <xdr:cNvPr id="3" name="CustomShape 1" hidden="1"/>
        <xdr:cNvSpPr/>
      </xdr:nvSpPr>
      <xdr:spPr>
        <a:xfrm>
          <a:off x="0" y="0"/>
          <a:ext cx="7828560" cy="6948720"/>
        </a:xfrm>
        <a:prstGeom prst="rect">
          <a:avLst/>
        </a:prstGeom>
        <a:solidFill>
          <a:srgbClr val="FFFFFF"/>
        </a:solidFill>
        <a:ln w="9360">
          <a:miter/>
        </a:ln>
      </xdr:spPr>
      <xdr:style>
        <a:lnRef idx="0">
          <a:scrgbClr r="0" g="0" b="0"/>
        </a:lnRef>
        <a:fillRef idx="0">
          <a:scrgbClr r="0" g="0" b="0"/>
        </a:fillRef>
        <a:effectRef idx="0">
          <a:scrgbClr r="0" g="0" b="0"/>
        </a:effectRef>
        <a:fontRef idx="minor"/>
      </xdr:style>
    </xdr:sp>
    <xdr:clientData/>
  </xdr:twoCellAnchor>
  <xdr:twoCellAnchor editAs="oneCell">
    <xdr:from>
      <xdr:col>0</xdr:col>
      <xdr:colOff>0</xdr:colOff>
      <xdr:row>0</xdr:row>
      <xdr:rowOff>0</xdr:rowOff>
    </xdr:from>
    <xdr:to>
      <xdr:col>5</xdr:col>
      <xdr:colOff>365760</xdr:colOff>
      <xdr:row>32</xdr:row>
      <xdr:rowOff>78285</xdr:rowOff>
    </xdr:to>
    <xdr:sp macro="" textlink="">
      <xdr:nvSpPr>
        <xdr:cNvPr id="4" name="CustomShape 1" hidden="1"/>
        <xdr:cNvSpPr/>
      </xdr:nvSpPr>
      <xdr:spPr>
        <a:xfrm>
          <a:off x="0" y="0"/>
          <a:ext cx="7828560" cy="6948720"/>
        </a:xfrm>
        <a:prstGeom prst="rect">
          <a:avLst/>
        </a:prstGeom>
        <a:solidFill>
          <a:srgbClr val="FFFFFF"/>
        </a:solidFill>
        <a:ln w="9360">
          <a:solidFill>
            <a:srgbClr val="000000"/>
          </a:solidFill>
          <a:miter/>
        </a:ln>
      </xdr:spPr>
      <xdr:style>
        <a:lnRef idx="0">
          <a:scrgbClr r="0" g="0" b="0"/>
        </a:lnRef>
        <a:fillRef idx="0">
          <a:scrgbClr r="0" g="0" b="0"/>
        </a:fillRef>
        <a:effectRef idx="0">
          <a:scrgbClr r="0" g="0" b="0"/>
        </a:effectRef>
        <a:fontRef idx="minor"/>
      </xdr:style>
    </xdr:sp>
    <xdr:clientData/>
  </xdr:twoCellAnchor>
  <xdr:twoCellAnchor>
    <xdr:from>
      <xdr:col>0</xdr:col>
      <xdr:colOff>0</xdr:colOff>
      <xdr:row>0</xdr:row>
      <xdr:rowOff>0</xdr:rowOff>
    </xdr:from>
    <xdr:to>
      <xdr:col>9</xdr:col>
      <xdr:colOff>419100</xdr:colOff>
      <xdr:row>48</xdr:row>
      <xdr:rowOff>123825</xdr:rowOff>
    </xdr:to>
    <xdr:sp macro="" textlink="">
      <xdr:nvSpPr>
        <xdr:cNvPr id="1026" name="shapetype_202" hidden="1"/>
        <xdr:cNvSpPr txBox="1">
          <a:spLocks noSelect="1" noChangeArrowheads="1"/>
        </xdr:cNvSpPr>
      </xdr:nvSpPr>
      <xdr:spPr bwMode="auto">
        <a:xfrm>
          <a:off x="0" y="0"/>
          <a:ext cx="9525000" cy="9525000"/>
        </a:xfrm>
        <a:prstGeom prst="rect">
          <a:avLst/>
        </a:prstGeom>
        <a:solidFill>
          <a:srgbClr val="FFFFFF"/>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indico.cern.ch/event/592622/"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2:Y10"/>
  <sheetViews>
    <sheetView tabSelected="1" zoomScaleNormal="100" workbookViewId="0">
      <selection activeCell="L11" sqref="L11"/>
    </sheetView>
  </sheetViews>
  <sheetFormatPr defaultRowHeight="12.75" x14ac:dyDescent="0.2"/>
  <cols>
    <col min="1" max="1" width="12" customWidth="1"/>
    <col min="2" max="3" width="27.28515625" customWidth="1"/>
    <col min="4" max="4" width="19.7109375" customWidth="1"/>
    <col min="5" max="5" width="19.42578125" customWidth="1"/>
    <col min="6" max="11" width="7.7109375" customWidth="1"/>
    <col min="12" max="13" width="6.85546875" customWidth="1"/>
    <col min="14" max="14" width="9.85546875" customWidth="1"/>
    <col min="15" max="15" width="10.28515625" customWidth="1"/>
    <col min="16" max="21" width="14.85546875" customWidth="1"/>
    <col min="22" max="22" width="14.5703125" customWidth="1"/>
    <col min="23" max="23" width="15.85546875" customWidth="1"/>
    <col min="24" max="24" width="23.140625" customWidth="1"/>
    <col min="25" max="25" width="15.140625" customWidth="1"/>
    <col min="26" max="1025" width="8.85546875" customWidth="1"/>
  </cols>
  <sheetData>
    <row r="2" spans="1:25" x14ac:dyDescent="0.2">
      <c r="A2" s="14" t="s">
        <v>0</v>
      </c>
      <c r="B2" s="15"/>
      <c r="C2" s="16"/>
      <c r="D2" s="17"/>
      <c r="E2" s="18" t="s">
        <v>1</v>
      </c>
      <c r="F2" s="19"/>
      <c r="G2" s="19"/>
      <c r="H2" s="19"/>
      <c r="I2" s="19"/>
      <c r="J2" s="19"/>
      <c r="K2" s="19"/>
      <c r="L2" s="19"/>
      <c r="M2" s="19"/>
      <c r="N2" s="19"/>
      <c r="O2" s="19"/>
    </row>
    <row r="3" spans="1:25" x14ac:dyDescent="0.2">
      <c r="A3" s="20" t="s">
        <v>2</v>
      </c>
      <c r="B3" s="21" t="s">
        <v>3</v>
      </c>
      <c r="C3" s="22"/>
      <c r="D3" s="23"/>
      <c r="E3" s="24" t="s">
        <v>4</v>
      </c>
      <c r="F3" s="19"/>
      <c r="G3" s="19"/>
      <c r="H3" s="19"/>
      <c r="I3" s="19"/>
      <c r="J3" s="19"/>
      <c r="K3" s="19"/>
      <c r="L3" s="19"/>
      <c r="M3" s="19"/>
      <c r="N3" s="19"/>
      <c r="O3" s="19"/>
    </row>
    <row r="4" spans="1:25" x14ac:dyDescent="0.2">
      <c r="A4" s="20" t="s">
        <v>5</v>
      </c>
      <c r="B4" s="21">
        <v>2018</v>
      </c>
      <c r="C4" s="16"/>
      <c r="D4" s="25"/>
      <c r="E4" s="24" t="s">
        <v>6</v>
      </c>
      <c r="F4" s="19"/>
      <c r="G4" s="19"/>
      <c r="H4" s="19"/>
      <c r="I4" s="19"/>
      <c r="J4" s="19"/>
      <c r="K4" s="19"/>
      <c r="L4" s="19"/>
      <c r="M4" s="19"/>
      <c r="N4" s="19"/>
      <c r="O4" s="19"/>
    </row>
    <row r="5" spans="1:25" x14ac:dyDescent="0.2">
      <c r="A5" s="26" t="s">
        <v>7</v>
      </c>
      <c r="B5" s="27" t="s">
        <v>8</v>
      </c>
      <c r="C5" s="16"/>
      <c r="D5" s="28"/>
      <c r="E5" s="24" t="s">
        <v>9</v>
      </c>
      <c r="F5" s="19"/>
      <c r="G5" s="19"/>
      <c r="H5" s="19"/>
      <c r="I5" s="19"/>
      <c r="J5" s="19"/>
      <c r="K5" s="19"/>
      <c r="L5" s="19"/>
      <c r="M5" s="19"/>
      <c r="N5" s="19"/>
      <c r="O5" s="19"/>
    </row>
    <row r="6" spans="1:25" x14ac:dyDescent="0.2">
      <c r="D6" s="29"/>
      <c r="E6" s="30" t="s">
        <v>10</v>
      </c>
      <c r="F6" s="19"/>
      <c r="G6" s="19"/>
      <c r="H6" s="19"/>
      <c r="I6" s="19"/>
      <c r="J6" s="19"/>
      <c r="K6" s="19"/>
      <c r="L6" s="19"/>
      <c r="M6" s="19"/>
      <c r="N6" s="19"/>
      <c r="O6" s="19"/>
    </row>
    <row r="8" spans="1:25" x14ac:dyDescent="0.2">
      <c r="A8" s="31" t="s">
        <v>11</v>
      </c>
      <c r="B8" s="32" t="s">
        <v>12</v>
      </c>
      <c r="C8" s="32" t="s">
        <v>13</v>
      </c>
      <c r="D8" s="31" t="s">
        <v>14</v>
      </c>
      <c r="E8" s="31" t="s">
        <v>15</v>
      </c>
      <c r="F8" s="31" t="s">
        <v>16</v>
      </c>
      <c r="G8" s="31" t="s">
        <v>17</v>
      </c>
      <c r="H8" s="31" t="s">
        <v>18</v>
      </c>
      <c r="I8" s="31" t="s">
        <v>19</v>
      </c>
      <c r="J8" s="31" t="s">
        <v>20</v>
      </c>
      <c r="K8" s="31" t="s">
        <v>21</v>
      </c>
      <c r="L8" s="31" t="s">
        <v>22</v>
      </c>
      <c r="M8" s="31" t="s">
        <v>23</v>
      </c>
      <c r="N8" s="31" t="s">
        <v>24</v>
      </c>
      <c r="O8" s="31" t="s">
        <v>25</v>
      </c>
      <c r="P8" s="31" t="s">
        <v>26</v>
      </c>
      <c r="Q8" s="31" t="s">
        <v>27</v>
      </c>
      <c r="R8" s="31" t="s">
        <v>28</v>
      </c>
      <c r="S8" s="31" t="s">
        <v>29</v>
      </c>
      <c r="T8" s="31" t="s">
        <v>30</v>
      </c>
      <c r="U8" s="31" t="s">
        <v>31</v>
      </c>
      <c r="V8" s="31" t="s">
        <v>32</v>
      </c>
      <c r="W8" s="31" t="s">
        <v>33</v>
      </c>
      <c r="X8" s="31" t="s">
        <v>34</v>
      </c>
      <c r="Y8" s="31" t="s">
        <v>35</v>
      </c>
    </row>
    <row r="9" spans="1:25" ht="140.25" x14ac:dyDescent="0.25">
      <c r="A9" s="33" t="s">
        <v>36</v>
      </c>
      <c r="B9" s="34" t="s">
        <v>37</v>
      </c>
      <c r="C9" s="35"/>
      <c r="D9" s="36" t="s">
        <v>8</v>
      </c>
      <c r="E9" s="37" t="s">
        <v>38</v>
      </c>
      <c r="F9" s="38">
        <v>1</v>
      </c>
      <c r="G9" s="38">
        <v>0</v>
      </c>
      <c r="H9" s="38">
        <v>0</v>
      </c>
      <c r="I9" s="38">
        <v>1</v>
      </c>
      <c r="J9" s="38">
        <v>0</v>
      </c>
      <c r="K9" s="38">
        <v>0</v>
      </c>
      <c r="L9" s="38">
        <v>0</v>
      </c>
      <c r="M9" s="38">
        <v>0</v>
      </c>
      <c r="N9" s="38">
        <v>1</v>
      </c>
      <c r="O9" s="38">
        <v>1</v>
      </c>
      <c r="P9" s="39" t="s">
        <v>39</v>
      </c>
      <c r="Q9" s="39" t="s">
        <v>40</v>
      </c>
      <c r="R9" s="39" t="s">
        <v>40</v>
      </c>
      <c r="S9" s="39" t="s">
        <v>41</v>
      </c>
      <c r="T9" s="39" t="s">
        <v>40</v>
      </c>
      <c r="U9" s="39" t="s">
        <v>40</v>
      </c>
      <c r="V9" s="39" t="s">
        <v>40</v>
      </c>
      <c r="W9" s="39" t="s">
        <v>40</v>
      </c>
      <c r="X9" s="39" t="s">
        <v>42</v>
      </c>
      <c r="Y9" s="164" t="s">
        <v>143</v>
      </c>
    </row>
    <row r="10" spans="1:25" ht="51" x14ac:dyDescent="0.25">
      <c r="A10" s="33" t="s">
        <v>43</v>
      </c>
      <c r="B10" s="40" t="s">
        <v>44</v>
      </c>
      <c r="C10" s="41"/>
      <c r="D10" s="36" t="s">
        <v>8</v>
      </c>
      <c r="E10" s="42" t="s">
        <v>45</v>
      </c>
      <c r="F10" s="43">
        <v>0</v>
      </c>
      <c r="G10" s="43">
        <v>0</v>
      </c>
      <c r="H10" s="43">
        <v>0</v>
      </c>
      <c r="I10" s="43">
        <v>0</v>
      </c>
      <c r="J10" s="43">
        <v>0</v>
      </c>
      <c r="K10" s="43">
        <v>0</v>
      </c>
      <c r="L10" s="43">
        <v>0</v>
      </c>
      <c r="M10" s="43">
        <v>0</v>
      </c>
      <c r="N10" s="43">
        <v>0</v>
      </c>
      <c r="O10" s="43">
        <v>0</v>
      </c>
      <c r="P10" s="44" t="s">
        <v>46</v>
      </c>
      <c r="Q10" s="44"/>
      <c r="R10" s="44"/>
      <c r="S10" s="44" t="s">
        <v>46</v>
      </c>
      <c r="T10" s="44"/>
      <c r="U10" s="44"/>
      <c r="V10" s="44"/>
      <c r="W10" s="44"/>
      <c r="X10" s="44" t="s">
        <v>47</v>
      </c>
      <c r="Y10" s="165" t="s">
        <v>144</v>
      </c>
    </row>
  </sheetData>
  <pageMargins left="0.75" right="0.75" top="1" bottom="1" header="0.51180555555555496" footer="0.51180555555555496"/>
  <pageSetup paperSize="9" firstPageNumber="0" orientation="landscape" horizontalDpi="300" verticalDpi="300"/>
  <drawing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zoomScaleNormal="100" workbookViewId="0">
      <selection activeCell="D20" sqref="D20"/>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2018</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82</v>
      </c>
      <c r="C11" s="109" t="s">
        <v>78</v>
      </c>
      <c r="D11" s="103">
        <v>0.5</v>
      </c>
      <c r="E11" s="107">
        <v>0.36</v>
      </c>
      <c r="F11" s="110">
        <v>0.19</v>
      </c>
      <c r="G11" s="128">
        <v>0.43</v>
      </c>
      <c r="H11" s="107">
        <v>0.46</v>
      </c>
      <c r="I11" s="110">
        <v>0.4</v>
      </c>
    </row>
    <row r="12" spans="1:13" x14ac:dyDescent="0.2">
      <c r="A12" s="98" t="s">
        <v>76</v>
      </c>
      <c r="B12" s="98" t="s">
        <v>82</v>
      </c>
      <c r="C12" s="99" t="s">
        <v>83</v>
      </c>
      <c r="D12" s="103">
        <v>1.23</v>
      </c>
      <c r="E12" s="107">
        <v>0.92</v>
      </c>
      <c r="F12" s="108">
        <v>0.84</v>
      </c>
      <c r="G12" s="103"/>
      <c r="H12" s="104"/>
      <c r="I12" s="105"/>
    </row>
    <row r="13" spans="1:13" x14ac:dyDescent="0.2">
      <c r="A13" s="98" t="s">
        <v>76</v>
      </c>
      <c r="B13" s="98" t="s">
        <v>82</v>
      </c>
      <c r="C13" s="99" t="s">
        <v>8</v>
      </c>
      <c r="D13" s="100">
        <v>0.05</v>
      </c>
      <c r="E13" s="101">
        <v>0.05</v>
      </c>
      <c r="F13" s="106">
        <v>0.05</v>
      </c>
      <c r="G13" s="103">
        <v>0.21</v>
      </c>
      <c r="H13" s="104">
        <v>0.12</v>
      </c>
      <c r="I13" s="105">
        <v>0.05</v>
      </c>
      <c r="L13" s="127"/>
      <c r="M13" s="127"/>
    </row>
    <row r="14" spans="1:13" x14ac:dyDescent="0.2">
      <c r="A14" s="111" t="s">
        <v>76</v>
      </c>
      <c r="B14" s="111" t="s">
        <v>84</v>
      </c>
      <c r="C14" s="112" t="s">
        <v>8</v>
      </c>
      <c r="D14" s="100">
        <v>0.27</v>
      </c>
      <c r="E14" s="101">
        <v>0.14000000000000001</v>
      </c>
      <c r="F14" s="102">
        <v>0.12</v>
      </c>
      <c r="G14" s="103">
        <v>0.21</v>
      </c>
      <c r="H14" s="104">
        <v>0.13</v>
      </c>
      <c r="I14" s="105">
        <v>0.06</v>
      </c>
      <c r="L14" s="127"/>
      <c r="M14" s="127"/>
    </row>
    <row r="15" spans="1:13" x14ac:dyDescent="0.2">
      <c r="A15" s="113"/>
      <c r="B15" s="114"/>
      <c r="C15" s="114"/>
      <c r="D15" s="100"/>
      <c r="E15" s="101"/>
      <c r="F15" s="102"/>
      <c r="G15" s="100"/>
      <c r="H15" s="101"/>
      <c r="I15" s="102"/>
    </row>
    <row r="16" spans="1:13" x14ac:dyDescent="0.2">
      <c r="A16" s="113"/>
      <c r="B16" s="114"/>
      <c r="C16" s="114"/>
      <c r="D16" s="100"/>
      <c r="E16" s="101"/>
      <c r="F16" s="106"/>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5"/>
      <c r="B19" s="116"/>
      <c r="C19" s="116"/>
      <c r="D19" s="117"/>
      <c r="E19" s="118"/>
      <c r="F19" s="119"/>
      <c r="G19" s="117"/>
      <c r="H19" s="118"/>
      <c r="I19" s="120"/>
    </row>
    <row r="20" spans="1:9" x14ac:dyDescent="0.2">
      <c r="A20" s="121" t="s">
        <v>81</v>
      </c>
      <c r="B20" s="122"/>
      <c r="C20" s="123"/>
      <c r="D20" s="124">
        <f t="shared" ref="D20:I20" si="0">SUM(D10:D19)</f>
        <v>2.0499999999999998</v>
      </c>
      <c r="E20" s="125">
        <f t="shared" si="0"/>
        <v>1.4700000000000002</v>
      </c>
      <c r="F20" s="126">
        <f t="shared" si="0"/>
        <v>1.2000000000000002</v>
      </c>
      <c r="G20" s="124">
        <f t="shared" si="0"/>
        <v>0.85</v>
      </c>
      <c r="H20" s="125">
        <f t="shared" si="0"/>
        <v>0.71000000000000008</v>
      </c>
      <c r="I20" s="126">
        <f t="shared" si="0"/>
        <v>0.51</v>
      </c>
    </row>
    <row r="22" spans="1:9" x14ac:dyDescent="0.2">
      <c r="A22" s="79"/>
      <c r="B22" s="79" t="s">
        <v>87</v>
      </c>
    </row>
    <row r="23"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zoomScaleNormal="100" workbookViewId="0">
      <selection activeCell="A24" sqref="A24"/>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2019</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82</v>
      </c>
      <c r="C11" s="109" t="s">
        <v>78</v>
      </c>
      <c r="D11" s="103">
        <v>0.41</v>
      </c>
      <c r="E11" s="107">
        <v>0.37</v>
      </c>
      <c r="F11" s="110">
        <v>0.4</v>
      </c>
      <c r="G11" s="128">
        <v>0.48</v>
      </c>
      <c r="H11" s="107">
        <v>0.44</v>
      </c>
      <c r="I11" s="110">
        <v>0.48</v>
      </c>
    </row>
    <row r="12" spans="1:13" x14ac:dyDescent="0.2">
      <c r="A12" s="98" t="s">
        <v>76</v>
      </c>
      <c r="B12" s="98" t="s">
        <v>82</v>
      </c>
      <c r="C12" s="99" t="s">
        <v>83</v>
      </c>
      <c r="D12" s="103">
        <v>1.1200000000000001</v>
      </c>
      <c r="E12" s="107">
        <v>1.1200000000000001</v>
      </c>
      <c r="F12" s="108">
        <v>1.17</v>
      </c>
      <c r="G12" s="103"/>
      <c r="H12" s="104"/>
      <c r="I12" s="105"/>
    </row>
    <row r="13" spans="1:13" x14ac:dyDescent="0.2">
      <c r="A13" s="98" t="s">
        <v>76</v>
      </c>
      <c r="B13" s="98" t="s">
        <v>82</v>
      </c>
      <c r="C13" s="99" t="s">
        <v>8</v>
      </c>
      <c r="D13" s="100">
        <v>0.05</v>
      </c>
      <c r="E13" s="101">
        <v>0.05</v>
      </c>
      <c r="F13" s="106">
        <v>0.05</v>
      </c>
      <c r="G13" s="103">
        <v>0.12</v>
      </c>
      <c r="H13" s="104">
        <v>0.2</v>
      </c>
      <c r="I13" s="105">
        <v>0.22</v>
      </c>
      <c r="L13" s="127"/>
      <c r="M13" s="127"/>
    </row>
    <row r="14" spans="1:13" x14ac:dyDescent="0.2">
      <c r="A14" s="111" t="s">
        <v>76</v>
      </c>
      <c r="B14" s="111" t="s">
        <v>84</v>
      </c>
      <c r="C14" s="112" t="s">
        <v>8</v>
      </c>
      <c r="D14" s="100">
        <v>0.31</v>
      </c>
      <c r="E14" s="101">
        <v>0.24</v>
      </c>
      <c r="F14" s="102">
        <v>0.24</v>
      </c>
      <c r="G14" s="103">
        <v>0.13</v>
      </c>
      <c r="H14" s="104">
        <v>0.21</v>
      </c>
      <c r="I14" s="105">
        <v>0.22</v>
      </c>
      <c r="L14" s="127"/>
      <c r="M14" s="127"/>
    </row>
    <row r="15" spans="1:13" x14ac:dyDescent="0.2">
      <c r="A15" s="113"/>
      <c r="B15" s="114"/>
      <c r="C15" s="114"/>
      <c r="D15" s="100"/>
      <c r="E15" s="101"/>
      <c r="F15" s="102"/>
      <c r="G15" s="100"/>
      <c r="H15" s="101"/>
      <c r="I15" s="102"/>
    </row>
    <row r="16" spans="1:13" x14ac:dyDescent="0.2">
      <c r="A16" s="113"/>
      <c r="B16" s="114"/>
      <c r="C16" s="114"/>
      <c r="D16" s="100"/>
      <c r="E16" s="101"/>
      <c r="F16" s="106"/>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5"/>
      <c r="B19" s="116"/>
      <c r="C19" s="116"/>
      <c r="D19" s="117"/>
      <c r="E19" s="118"/>
      <c r="F19" s="119"/>
      <c r="G19" s="117"/>
      <c r="H19" s="118"/>
      <c r="I19" s="120"/>
    </row>
    <row r="20" spans="1:9" x14ac:dyDescent="0.2">
      <c r="A20" s="121" t="s">
        <v>81</v>
      </c>
      <c r="B20" s="122"/>
      <c r="C20" s="123"/>
      <c r="D20" s="124">
        <f t="shared" ref="D20:I20" si="0">SUM(D10:D19)</f>
        <v>1.8900000000000001</v>
      </c>
      <c r="E20" s="125">
        <f t="shared" si="0"/>
        <v>1.7800000000000002</v>
      </c>
      <c r="F20" s="126">
        <f t="shared" si="0"/>
        <v>1.8599999999999999</v>
      </c>
      <c r="G20" s="124">
        <f t="shared" si="0"/>
        <v>0.73</v>
      </c>
      <c r="H20" s="125">
        <f t="shared" si="0"/>
        <v>0.85</v>
      </c>
      <c r="I20" s="126">
        <f t="shared" si="0"/>
        <v>0.91999999999999993</v>
      </c>
    </row>
    <row r="22" spans="1:9" x14ac:dyDescent="0.2">
      <c r="A22" s="79"/>
      <c r="B22" s="79" t="s">
        <v>88</v>
      </c>
    </row>
    <row r="23"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zoomScaleNormal="100" workbookViewId="0">
      <selection activeCell="A25" sqref="A25"/>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2019</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82</v>
      </c>
      <c r="C11" s="109" t="s">
        <v>78</v>
      </c>
      <c r="D11" s="103">
        <v>0.4</v>
      </c>
      <c r="E11" s="107">
        <v>0.36</v>
      </c>
      <c r="F11" s="110">
        <v>0.41</v>
      </c>
      <c r="G11" s="128">
        <v>0.33</v>
      </c>
      <c r="H11" s="107">
        <v>0.42</v>
      </c>
      <c r="I11" s="110">
        <v>0.46</v>
      </c>
    </row>
    <row r="12" spans="1:13" x14ac:dyDescent="0.2">
      <c r="A12" s="98" t="s">
        <v>76</v>
      </c>
      <c r="B12" s="98" t="s">
        <v>82</v>
      </c>
      <c r="C12" s="99" t="s">
        <v>83</v>
      </c>
      <c r="D12" s="103">
        <v>1.06</v>
      </c>
      <c r="E12" s="107">
        <v>1.17</v>
      </c>
      <c r="F12" s="108">
        <v>1.1200000000000001</v>
      </c>
      <c r="G12" s="103"/>
      <c r="H12" s="104"/>
      <c r="I12" s="105"/>
    </row>
    <row r="13" spans="1:13" x14ac:dyDescent="0.2">
      <c r="A13" s="98" t="s">
        <v>76</v>
      </c>
      <c r="B13" s="98" t="s">
        <v>82</v>
      </c>
      <c r="C13" s="99" t="s">
        <v>8</v>
      </c>
      <c r="D13" s="100">
        <v>0.05</v>
      </c>
      <c r="E13" s="101">
        <v>0.05</v>
      </c>
      <c r="F13" s="106">
        <v>0.05</v>
      </c>
      <c r="G13" s="103">
        <v>0.12</v>
      </c>
      <c r="H13" s="104">
        <v>0.11</v>
      </c>
      <c r="I13" s="105">
        <v>0.11</v>
      </c>
      <c r="L13" s="127"/>
      <c r="M13" s="127"/>
    </row>
    <row r="14" spans="1:13" x14ac:dyDescent="0.2">
      <c r="A14" s="111" t="s">
        <v>76</v>
      </c>
      <c r="B14" s="111" t="s">
        <v>84</v>
      </c>
      <c r="C14" s="112" t="s">
        <v>8</v>
      </c>
      <c r="D14" s="100">
        <v>0.22</v>
      </c>
      <c r="E14" s="101">
        <v>0.46</v>
      </c>
      <c r="F14" s="102">
        <v>0.45</v>
      </c>
      <c r="G14" s="103">
        <v>0.13</v>
      </c>
      <c r="H14" s="104">
        <v>0.12</v>
      </c>
      <c r="I14" s="105">
        <v>0.12</v>
      </c>
      <c r="L14" s="127"/>
      <c r="M14" s="127"/>
    </row>
    <row r="15" spans="1:13" x14ac:dyDescent="0.2">
      <c r="A15" s="113"/>
      <c r="B15" s="114"/>
      <c r="C15" s="114"/>
      <c r="D15" s="100"/>
      <c r="E15" s="101"/>
      <c r="F15" s="102"/>
      <c r="G15" s="100"/>
      <c r="H15" s="101"/>
      <c r="I15" s="102"/>
    </row>
    <row r="16" spans="1:13" x14ac:dyDescent="0.2">
      <c r="A16" s="113"/>
      <c r="B16" s="114"/>
      <c r="C16" s="114"/>
      <c r="D16" s="100"/>
      <c r="E16" s="101"/>
      <c r="F16" s="106"/>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5"/>
      <c r="B19" s="116"/>
      <c r="C19" s="116"/>
      <c r="D19" s="117"/>
      <c r="E19" s="118"/>
      <c r="F19" s="119"/>
      <c r="G19" s="117"/>
      <c r="H19" s="118"/>
      <c r="I19" s="120"/>
    </row>
    <row r="20" spans="1:9" x14ac:dyDescent="0.2">
      <c r="A20" s="121" t="s">
        <v>81</v>
      </c>
      <c r="B20" s="122"/>
      <c r="C20" s="123"/>
      <c r="D20" s="124">
        <f t="shared" ref="D20:I20" si="0">SUM(D10:D19)</f>
        <v>1.73</v>
      </c>
      <c r="E20" s="125">
        <f t="shared" si="0"/>
        <v>2.04</v>
      </c>
      <c r="F20" s="126">
        <f t="shared" si="0"/>
        <v>2.0300000000000002</v>
      </c>
      <c r="G20" s="124">
        <f t="shared" si="0"/>
        <v>0.58000000000000007</v>
      </c>
      <c r="H20" s="125">
        <f t="shared" si="0"/>
        <v>0.65</v>
      </c>
      <c r="I20" s="126">
        <f t="shared" si="0"/>
        <v>0.69000000000000006</v>
      </c>
    </row>
    <row r="22" spans="1:9" x14ac:dyDescent="0.2">
      <c r="A22" s="79"/>
      <c r="B22" s="79" t="s">
        <v>88</v>
      </c>
    </row>
    <row r="23" spans="1:9" ht="13.5" customHeight="1" x14ac:dyDescent="0.2">
      <c r="B23" s="163" t="s">
        <v>142</v>
      </c>
    </row>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zoomScaleNormal="100" workbookViewId="0">
      <selection activeCell="B11" sqref="B11"/>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2017</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167.1" customHeight="1" x14ac:dyDescent="0.2">
      <c r="A9" s="137" t="s">
        <v>77</v>
      </c>
      <c r="B9" s="9" t="s">
        <v>92</v>
      </c>
      <c r="C9" s="9"/>
      <c r="D9" s="9"/>
      <c r="E9" s="9"/>
      <c r="F9" s="9"/>
      <c r="G9" s="8" t="s">
        <v>93</v>
      </c>
      <c r="H9" s="8"/>
      <c r="I9" s="8"/>
      <c r="J9" s="8"/>
      <c r="K9" s="8"/>
    </row>
    <row r="10" spans="1:11" ht="133.5" customHeight="1" x14ac:dyDescent="0.2">
      <c r="A10" s="138" t="s">
        <v>79</v>
      </c>
      <c r="B10" s="7" t="s">
        <v>94</v>
      </c>
      <c r="C10" s="7"/>
      <c r="D10" s="7"/>
      <c r="E10" s="7"/>
      <c r="F10" s="7"/>
      <c r="G10" s="7"/>
      <c r="H10" s="7"/>
      <c r="I10" s="7"/>
      <c r="J10" s="7"/>
      <c r="K10" s="7"/>
    </row>
    <row r="11" spans="1:11" ht="142.5" customHeight="1" x14ac:dyDescent="0.2">
      <c r="A11" s="138" t="s">
        <v>80</v>
      </c>
      <c r="B11" s="6" t="s">
        <v>95</v>
      </c>
      <c r="C11" s="6"/>
      <c r="D11" s="6"/>
      <c r="E11" s="6"/>
      <c r="F11" s="6"/>
      <c r="G11" s="6"/>
      <c r="H11" s="6"/>
      <c r="I11" s="6"/>
      <c r="J11" s="6"/>
      <c r="K11" s="6"/>
    </row>
    <row r="12" spans="1:11" ht="26.25" customHeight="1" x14ac:dyDescent="0.2">
      <c r="A12" s="139"/>
      <c r="B12" s="5"/>
      <c r="C12" s="5"/>
      <c r="D12" s="5"/>
      <c r="E12" s="5"/>
      <c r="F12" s="5"/>
      <c r="G12" s="4"/>
      <c r="H12" s="4"/>
      <c r="I12" s="4"/>
      <c r="J12" s="4"/>
      <c r="K12" s="4"/>
    </row>
    <row r="13" spans="1:11" x14ac:dyDescent="0.2">
      <c r="A13" t="s">
        <v>96</v>
      </c>
    </row>
    <row r="15" spans="1:11" x14ac:dyDescent="0.2">
      <c r="A15" s="135" t="s">
        <v>97</v>
      </c>
    </row>
    <row r="16" spans="1:11" x14ac:dyDescent="0.2">
      <c r="A16" s="3" t="s">
        <v>98</v>
      </c>
      <c r="B16" s="3"/>
      <c r="C16" s="3"/>
      <c r="D16" s="3"/>
      <c r="E16" s="3"/>
      <c r="F16" s="10" t="s">
        <v>99</v>
      </c>
      <c r="G16" s="10"/>
      <c r="H16" s="10"/>
      <c r="I16" s="10"/>
      <c r="J16" s="10"/>
    </row>
    <row r="17" spans="1:12" ht="24" customHeight="1" x14ac:dyDescent="0.2">
      <c r="A17" s="2"/>
      <c r="B17" s="2"/>
      <c r="C17" s="2"/>
      <c r="D17" s="2"/>
      <c r="E17" s="2"/>
      <c r="F17" s="1"/>
      <c r="G17" s="1"/>
      <c r="H17" s="1"/>
      <c r="I17" s="1"/>
      <c r="J17" s="1"/>
    </row>
    <row r="18" spans="1:12" ht="24.75" customHeight="1" x14ac:dyDescent="0.2">
      <c r="A18" s="140"/>
      <c r="B18" s="140"/>
      <c r="C18" s="140"/>
      <c r="D18" s="140"/>
      <c r="E18" s="140"/>
      <c r="F18" s="141"/>
      <c r="G18" s="141"/>
      <c r="H18" s="141"/>
      <c r="I18" s="141"/>
      <c r="J18" s="141"/>
    </row>
    <row r="20" spans="1:12" x14ac:dyDescent="0.2">
      <c r="A20" s="135" t="s">
        <v>100</v>
      </c>
    </row>
    <row r="21" spans="1:12" x14ac:dyDescent="0.2">
      <c r="A21" s="3" t="s">
        <v>98</v>
      </c>
      <c r="B21" s="3"/>
      <c r="C21" s="3"/>
      <c r="D21" s="3"/>
      <c r="E21" s="3"/>
      <c r="F21" s="10" t="s">
        <v>99</v>
      </c>
      <c r="G21" s="10"/>
      <c r="H21" s="10"/>
      <c r="I21" s="10"/>
      <c r="J21" s="10"/>
    </row>
    <row r="22" spans="1:12" ht="24.75" customHeight="1" x14ac:dyDescent="0.2">
      <c r="A22" s="142"/>
      <c r="B22" s="142"/>
      <c r="C22" s="142"/>
      <c r="D22" s="142"/>
      <c r="E22" s="142"/>
      <c r="F22" s="143"/>
      <c r="G22" s="143"/>
      <c r="H22" s="143"/>
      <c r="I22" s="143"/>
      <c r="J22" s="143"/>
    </row>
    <row r="23" spans="1:12" ht="25.5" customHeight="1" x14ac:dyDescent="0.2">
      <c r="A23" s="144"/>
      <c r="B23" s="144"/>
      <c r="C23" s="144"/>
      <c r="D23" s="144"/>
      <c r="E23" s="144"/>
      <c r="F23" s="145"/>
      <c r="G23" s="145"/>
      <c r="H23" s="145"/>
      <c r="I23" s="145"/>
      <c r="J23" s="145"/>
    </row>
    <row r="25" spans="1:12" x14ac:dyDescent="0.2">
      <c r="A25" s="135" t="s">
        <v>101</v>
      </c>
    </row>
    <row r="26" spans="1:12" x14ac:dyDescent="0.2">
      <c r="A26" s="3" t="s">
        <v>102</v>
      </c>
      <c r="B26" s="3"/>
      <c r="C26" s="3"/>
      <c r="D26" s="3"/>
      <c r="E26" s="3"/>
      <c r="F26" s="146" t="s">
        <v>103</v>
      </c>
      <c r="G26" s="146"/>
      <c r="H26" s="10" t="s">
        <v>104</v>
      </c>
      <c r="I26" s="10"/>
      <c r="J26" s="10"/>
      <c r="K26" s="10"/>
      <c r="L26" s="10"/>
    </row>
    <row r="27" spans="1:12" ht="96.95" customHeight="1" x14ac:dyDescent="0.2">
      <c r="A27" s="147"/>
      <c r="B27" s="147"/>
      <c r="C27" s="147"/>
      <c r="D27" s="147"/>
      <c r="E27" s="147"/>
      <c r="F27" s="148"/>
      <c r="G27" s="148"/>
      <c r="H27" s="149"/>
      <c r="I27" s="149"/>
      <c r="J27" s="149"/>
      <c r="K27" s="149"/>
      <c r="L27" s="149"/>
    </row>
    <row r="28" spans="1:12" ht="52.5" customHeight="1" x14ac:dyDescent="0.2">
      <c r="A28" s="140"/>
      <c r="B28" s="140"/>
      <c r="C28" s="140"/>
      <c r="D28" s="140"/>
      <c r="E28" s="140"/>
      <c r="F28" s="150"/>
      <c r="G28" s="150"/>
      <c r="H28" s="141"/>
      <c r="I28" s="141"/>
      <c r="J28" s="141"/>
      <c r="K28" s="141"/>
      <c r="L28" s="141"/>
    </row>
    <row r="30" spans="1:12" x14ac:dyDescent="0.2">
      <c r="A30" s="135" t="s">
        <v>105</v>
      </c>
    </row>
    <row r="31" spans="1:12" x14ac:dyDescent="0.2">
      <c r="A31" s="3" t="s">
        <v>102</v>
      </c>
      <c r="B31" s="3"/>
      <c r="C31" s="3"/>
      <c r="D31" s="3"/>
      <c r="E31" s="3"/>
      <c r="F31" s="146" t="s">
        <v>103</v>
      </c>
      <c r="G31" s="146"/>
      <c r="H31" s="10" t="s">
        <v>104</v>
      </c>
      <c r="I31" s="10"/>
      <c r="J31" s="10"/>
      <c r="K31" s="10"/>
      <c r="L31" s="10"/>
    </row>
    <row r="32" spans="1:12" ht="120" customHeight="1" x14ac:dyDescent="0.2">
      <c r="A32" s="147"/>
      <c r="B32" s="147"/>
      <c r="C32" s="147"/>
      <c r="D32" s="147"/>
      <c r="E32" s="147"/>
      <c r="F32" s="148"/>
      <c r="G32" s="148"/>
      <c r="H32" s="149"/>
      <c r="I32" s="149"/>
      <c r="J32" s="149"/>
      <c r="K32" s="149"/>
      <c r="L32" s="149"/>
    </row>
    <row r="33" spans="1:12" ht="78" customHeight="1" x14ac:dyDescent="0.2">
      <c r="A33" s="151"/>
      <c r="B33" s="151"/>
      <c r="C33" s="151"/>
      <c r="D33" s="151"/>
      <c r="E33" s="151"/>
      <c r="F33" s="150"/>
      <c r="G33" s="150"/>
      <c r="H33" s="1"/>
      <c r="I33" s="1"/>
      <c r="J33" s="1"/>
      <c r="K33" s="1"/>
      <c r="L33" s="1"/>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topLeftCell="A37" zoomScaleNormal="100" workbookViewId="0">
      <selection activeCell="B11" sqref="B11"/>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2017</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167.1" customHeight="1" x14ac:dyDescent="0.2">
      <c r="A9" s="137" t="s">
        <v>77</v>
      </c>
      <c r="B9" s="9" t="s">
        <v>106</v>
      </c>
      <c r="C9" s="9"/>
      <c r="D9" s="9"/>
      <c r="E9" s="9"/>
      <c r="F9" s="9"/>
      <c r="G9" s="8"/>
      <c r="H9" s="8"/>
      <c r="I9" s="8"/>
      <c r="J9" s="8"/>
      <c r="K9" s="8"/>
    </row>
    <row r="10" spans="1:11" ht="133.5" customHeight="1" x14ac:dyDescent="0.2">
      <c r="A10" s="138" t="s">
        <v>79</v>
      </c>
      <c r="B10" s="7" t="s">
        <v>107</v>
      </c>
      <c r="C10" s="7"/>
      <c r="D10" s="7"/>
      <c r="E10" s="7"/>
      <c r="F10" s="7"/>
      <c r="G10" s="7"/>
      <c r="H10" s="7"/>
      <c r="I10" s="7"/>
      <c r="J10" s="7"/>
      <c r="K10" s="7"/>
    </row>
    <row r="11" spans="1:11" ht="142.5" customHeight="1" x14ac:dyDescent="0.2">
      <c r="A11" s="138" t="s">
        <v>80</v>
      </c>
      <c r="B11" s="6" t="s">
        <v>108</v>
      </c>
      <c r="C11" s="6"/>
      <c r="D11" s="6"/>
      <c r="E11" s="6"/>
      <c r="F11" s="6"/>
      <c r="G11" s="6"/>
      <c r="H11" s="6"/>
      <c r="I11" s="6"/>
      <c r="J11" s="6"/>
      <c r="K11" s="6"/>
    </row>
    <row r="12" spans="1:11" ht="26.25" customHeight="1" x14ac:dyDescent="0.2">
      <c r="A12" s="139"/>
      <c r="B12" s="5"/>
      <c r="C12" s="5"/>
      <c r="D12" s="5"/>
      <c r="E12" s="5"/>
      <c r="F12" s="5"/>
      <c r="G12" s="4"/>
      <c r="H12" s="4"/>
      <c r="I12" s="4"/>
      <c r="J12" s="4"/>
      <c r="K12" s="4"/>
    </row>
    <row r="13" spans="1:11" x14ac:dyDescent="0.2">
      <c r="A13" t="s">
        <v>96</v>
      </c>
    </row>
    <row r="15" spans="1:11" x14ac:dyDescent="0.2">
      <c r="A15" s="135" t="s">
        <v>97</v>
      </c>
    </row>
    <row r="16" spans="1:11" x14ac:dyDescent="0.2">
      <c r="A16" s="3" t="s">
        <v>98</v>
      </c>
      <c r="B16" s="3"/>
      <c r="C16" s="3"/>
      <c r="D16" s="3"/>
      <c r="E16" s="3"/>
      <c r="F16" s="10" t="s">
        <v>99</v>
      </c>
      <c r="G16" s="10"/>
      <c r="H16" s="10"/>
      <c r="I16" s="10"/>
      <c r="J16" s="10"/>
    </row>
    <row r="17" spans="1:12" ht="24" customHeight="1" x14ac:dyDescent="0.2">
      <c r="A17" s="2"/>
      <c r="B17" s="2"/>
      <c r="C17" s="2"/>
      <c r="D17" s="2"/>
      <c r="E17" s="2"/>
      <c r="F17" s="1"/>
      <c r="G17" s="1"/>
      <c r="H17" s="1"/>
      <c r="I17" s="1"/>
      <c r="J17" s="1"/>
    </row>
    <row r="18" spans="1:12" ht="24.75" customHeight="1" x14ac:dyDescent="0.2">
      <c r="A18" s="140"/>
      <c r="B18" s="140"/>
      <c r="C18" s="140"/>
      <c r="D18" s="140"/>
      <c r="E18" s="140"/>
      <c r="F18" s="141"/>
      <c r="G18" s="141"/>
      <c r="H18" s="141"/>
      <c r="I18" s="141"/>
      <c r="J18" s="141"/>
    </row>
    <row r="20" spans="1:12" x14ac:dyDescent="0.2">
      <c r="A20" s="135" t="s">
        <v>100</v>
      </c>
    </row>
    <row r="21" spans="1:12" x14ac:dyDescent="0.2">
      <c r="A21" s="3" t="s">
        <v>98</v>
      </c>
      <c r="B21" s="3"/>
      <c r="C21" s="3"/>
      <c r="D21" s="3"/>
      <c r="E21" s="3"/>
      <c r="F21" s="10" t="s">
        <v>99</v>
      </c>
      <c r="G21" s="10"/>
      <c r="H21" s="10"/>
      <c r="I21" s="10"/>
      <c r="J21" s="10"/>
    </row>
    <row r="22" spans="1:12" ht="24.75" customHeight="1" x14ac:dyDescent="0.2">
      <c r="A22" s="142"/>
      <c r="B22" s="142"/>
      <c r="C22" s="142"/>
      <c r="D22" s="142"/>
      <c r="E22" s="142"/>
      <c r="F22" s="143"/>
      <c r="G22" s="143"/>
      <c r="H22" s="143"/>
      <c r="I22" s="143"/>
      <c r="J22" s="143"/>
    </row>
    <row r="23" spans="1:12" ht="25.5" customHeight="1" x14ac:dyDescent="0.2">
      <c r="A23" s="144"/>
      <c r="B23" s="144"/>
      <c r="C23" s="144"/>
      <c r="D23" s="144"/>
      <c r="E23" s="144"/>
      <c r="F23" s="145"/>
      <c r="G23" s="145"/>
      <c r="H23" s="145"/>
      <c r="I23" s="145"/>
      <c r="J23" s="145"/>
    </row>
    <row r="25" spans="1:12" x14ac:dyDescent="0.2">
      <c r="A25" s="135" t="s">
        <v>101</v>
      </c>
    </row>
    <row r="26" spans="1:12" x14ac:dyDescent="0.2">
      <c r="A26" s="3" t="s">
        <v>102</v>
      </c>
      <c r="B26" s="3"/>
      <c r="C26" s="3"/>
      <c r="D26" s="3"/>
      <c r="E26" s="3"/>
      <c r="F26" s="146" t="s">
        <v>103</v>
      </c>
      <c r="G26" s="146"/>
      <c r="H26" s="10" t="s">
        <v>104</v>
      </c>
      <c r="I26" s="10"/>
      <c r="J26" s="10"/>
      <c r="K26" s="10"/>
      <c r="L26" s="10"/>
    </row>
    <row r="27" spans="1:12" ht="96.95" customHeight="1" x14ac:dyDescent="0.2">
      <c r="A27" s="147"/>
      <c r="B27" s="147"/>
      <c r="C27" s="147"/>
      <c r="D27" s="147"/>
      <c r="E27" s="147"/>
      <c r="F27" s="148"/>
      <c r="G27" s="148"/>
      <c r="H27" s="149"/>
      <c r="I27" s="149"/>
      <c r="J27" s="149"/>
      <c r="K27" s="149"/>
      <c r="L27" s="149"/>
    </row>
    <row r="28" spans="1:12" ht="52.5" customHeight="1" x14ac:dyDescent="0.2">
      <c r="A28" s="140"/>
      <c r="B28" s="140"/>
      <c r="C28" s="140"/>
      <c r="D28" s="140"/>
      <c r="E28" s="140"/>
      <c r="F28" s="150"/>
      <c r="G28" s="150"/>
      <c r="H28" s="141"/>
      <c r="I28" s="141"/>
      <c r="J28" s="141"/>
      <c r="K28" s="141"/>
      <c r="L28" s="141"/>
    </row>
    <row r="30" spans="1:12" x14ac:dyDescent="0.2">
      <c r="A30" s="135" t="s">
        <v>105</v>
      </c>
    </row>
    <row r="31" spans="1:12" x14ac:dyDescent="0.2">
      <c r="A31" s="3" t="s">
        <v>102</v>
      </c>
      <c r="B31" s="3"/>
      <c r="C31" s="3"/>
      <c r="D31" s="3"/>
      <c r="E31" s="3"/>
      <c r="F31" s="146" t="s">
        <v>103</v>
      </c>
      <c r="G31" s="146"/>
      <c r="H31" s="10" t="s">
        <v>104</v>
      </c>
      <c r="I31" s="10"/>
      <c r="J31" s="10"/>
      <c r="K31" s="10"/>
      <c r="L31" s="10"/>
    </row>
    <row r="32" spans="1:12" ht="120" customHeight="1" x14ac:dyDescent="0.2">
      <c r="A32" s="147"/>
      <c r="B32" s="147"/>
      <c r="C32" s="147"/>
      <c r="D32" s="147"/>
      <c r="E32" s="147"/>
      <c r="F32" s="148"/>
      <c r="G32" s="148"/>
      <c r="H32" s="149"/>
      <c r="I32" s="149"/>
      <c r="J32" s="149"/>
      <c r="K32" s="149"/>
      <c r="L32" s="149"/>
    </row>
    <row r="33" spans="1:12" ht="78" customHeight="1" x14ac:dyDescent="0.2">
      <c r="A33" s="151"/>
      <c r="B33" s="151"/>
      <c r="C33" s="151"/>
      <c r="D33" s="151"/>
      <c r="E33" s="151"/>
      <c r="F33" s="150"/>
      <c r="G33" s="150"/>
      <c r="H33" s="1"/>
      <c r="I33" s="1"/>
      <c r="J33" s="1"/>
      <c r="K33" s="1"/>
      <c r="L33" s="1"/>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zoomScaleNormal="100" workbookViewId="0">
      <selection activeCell="B4" sqref="B4"/>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2017</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167.1" customHeight="1" x14ac:dyDescent="0.2">
      <c r="A9" s="137" t="s">
        <v>77</v>
      </c>
      <c r="B9" s="9" t="s">
        <v>109</v>
      </c>
      <c r="C9" s="9"/>
      <c r="D9" s="9"/>
      <c r="E9" s="9"/>
      <c r="F9" s="9"/>
      <c r="G9" s="9" t="s">
        <v>110</v>
      </c>
      <c r="H9" s="9"/>
      <c r="I9" s="9"/>
      <c r="J9" s="9"/>
      <c r="K9" s="9"/>
    </row>
    <row r="10" spans="1:11" ht="133.5" customHeight="1" x14ac:dyDescent="0.2">
      <c r="A10" s="138" t="s">
        <v>79</v>
      </c>
      <c r="B10" s="7" t="s">
        <v>111</v>
      </c>
      <c r="C10" s="7"/>
      <c r="D10" s="7"/>
      <c r="E10" s="7"/>
      <c r="F10" s="7"/>
      <c r="G10" s="7"/>
      <c r="H10" s="7"/>
      <c r="I10" s="7"/>
      <c r="J10" s="7"/>
      <c r="K10" s="7"/>
    </row>
    <row r="11" spans="1:11" ht="142.5" customHeight="1" x14ac:dyDescent="0.2">
      <c r="A11" s="138" t="s">
        <v>80</v>
      </c>
      <c r="B11" s="6" t="s">
        <v>112</v>
      </c>
      <c r="C11" s="6"/>
      <c r="D11" s="6"/>
      <c r="E11" s="6"/>
      <c r="F11" s="6"/>
      <c r="G11" s="6"/>
      <c r="H11" s="6"/>
      <c r="I11" s="6"/>
      <c r="J11" s="6"/>
      <c r="K11" s="6"/>
    </row>
    <row r="12" spans="1:11" ht="26.25" customHeight="1" x14ac:dyDescent="0.2">
      <c r="A12" s="139"/>
      <c r="B12" s="5"/>
      <c r="C12" s="5"/>
      <c r="D12" s="5"/>
      <c r="E12" s="5"/>
      <c r="F12" s="5"/>
      <c r="G12" s="4"/>
      <c r="H12" s="4"/>
      <c r="I12" s="4"/>
      <c r="J12" s="4"/>
      <c r="K12" s="4"/>
    </row>
    <row r="13" spans="1:11" x14ac:dyDescent="0.2">
      <c r="A13" t="s">
        <v>96</v>
      </c>
    </row>
    <row r="15" spans="1:11" x14ac:dyDescent="0.2">
      <c r="A15" s="135" t="s">
        <v>97</v>
      </c>
    </row>
    <row r="16" spans="1:11" x14ac:dyDescent="0.2">
      <c r="A16" s="3" t="s">
        <v>98</v>
      </c>
      <c r="B16" s="3"/>
      <c r="C16" s="3"/>
      <c r="D16" s="3"/>
      <c r="E16" s="3"/>
      <c r="F16" s="10" t="s">
        <v>99</v>
      </c>
      <c r="G16" s="10"/>
      <c r="H16" s="10"/>
      <c r="I16" s="10"/>
      <c r="J16" s="10"/>
    </row>
    <row r="17" spans="1:12" ht="24" customHeight="1" x14ac:dyDescent="0.2">
      <c r="A17" s="2"/>
      <c r="B17" s="2"/>
      <c r="C17" s="2"/>
      <c r="D17" s="2"/>
      <c r="E17" s="2"/>
      <c r="F17" s="1"/>
      <c r="G17" s="1"/>
      <c r="H17" s="1"/>
      <c r="I17" s="1"/>
      <c r="J17" s="1"/>
    </row>
    <row r="18" spans="1:12" ht="24.75" customHeight="1" x14ac:dyDescent="0.2">
      <c r="A18" s="140"/>
      <c r="B18" s="140"/>
      <c r="C18" s="140"/>
      <c r="D18" s="140"/>
      <c r="E18" s="140"/>
      <c r="F18" s="141"/>
      <c r="G18" s="141"/>
      <c r="H18" s="141"/>
      <c r="I18" s="141"/>
      <c r="J18" s="141"/>
    </row>
    <row r="20" spans="1:12" x14ac:dyDescent="0.2">
      <c r="A20" s="135" t="s">
        <v>100</v>
      </c>
    </row>
    <row r="21" spans="1:12" x14ac:dyDescent="0.2">
      <c r="A21" s="3" t="s">
        <v>98</v>
      </c>
      <c r="B21" s="3"/>
      <c r="C21" s="3"/>
      <c r="D21" s="3"/>
      <c r="E21" s="3"/>
      <c r="F21" s="10" t="s">
        <v>99</v>
      </c>
      <c r="G21" s="10"/>
      <c r="H21" s="10"/>
      <c r="I21" s="10"/>
      <c r="J21" s="10"/>
    </row>
    <row r="22" spans="1:12" ht="24.75" customHeight="1" x14ac:dyDescent="0.2">
      <c r="A22" s="142"/>
      <c r="B22" s="142"/>
      <c r="C22" s="142"/>
      <c r="D22" s="142"/>
      <c r="E22" s="142"/>
      <c r="F22" s="143"/>
      <c r="G22" s="143"/>
      <c r="H22" s="143"/>
      <c r="I22" s="143"/>
      <c r="J22" s="143"/>
    </row>
    <row r="23" spans="1:12" ht="25.5" customHeight="1" x14ac:dyDescent="0.2">
      <c r="A23" s="144"/>
      <c r="B23" s="144"/>
      <c r="C23" s="144"/>
      <c r="D23" s="144"/>
      <c r="E23" s="144"/>
      <c r="F23" s="145"/>
      <c r="G23" s="145"/>
      <c r="H23" s="145"/>
      <c r="I23" s="145"/>
      <c r="J23" s="145"/>
    </row>
    <row r="25" spans="1:12" x14ac:dyDescent="0.2">
      <c r="A25" s="135" t="s">
        <v>101</v>
      </c>
    </row>
    <row r="26" spans="1:12" x14ac:dyDescent="0.2">
      <c r="A26" s="3" t="s">
        <v>102</v>
      </c>
      <c r="B26" s="3"/>
      <c r="C26" s="3"/>
      <c r="D26" s="3"/>
      <c r="E26" s="3"/>
      <c r="F26" s="146" t="s">
        <v>103</v>
      </c>
      <c r="G26" s="146"/>
      <c r="H26" s="10" t="s">
        <v>104</v>
      </c>
      <c r="I26" s="10"/>
      <c r="J26" s="10"/>
      <c r="K26" s="10"/>
      <c r="L26" s="10"/>
    </row>
    <row r="27" spans="1:12" ht="96.95" customHeight="1" x14ac:dyDescent="0.2">
      <c r="A27" s="147"/>
      <c r="B27" s="147"/>
      <c r="C27" s="147"/>
      <c r="D27" s="147"/>
      <c r="E27" s="147"/>
      <c r="F27" s="148"/>
      <c r="G27" s="148"/>
      <c r="H27" s="149"/>
      <c r="I27" s="149"/>
      <c r="J27" s="149"/>
      <c r="K27" s="149"/>
      <c r="L27" s="149"/>
    </row>
    <row r="28" spans="1:12" ht="52.5" customHeight="1" x14ac:dyDescent="0.2">
      <c r="A28" s="140"/>
      <c r="B28" s="140"/>
      <c r="C28" s="140"/>
      <c r="D28" s="140"/>
      <c r="E28" s="140"/>
      <c r="F28" s="150"/>
      <c r="G28" s="150"/>
      <c r="H28" s="141"/>
      <c r="I28" s="141"/>
      <c r="J28" s="141"/>
      <c r="K28" s="141"/>
      <c r="L28" s="141"/>
    </row>
    <row r="30" spans="1:12" x14ac:dyDescent="0.2">
      <c r="A30" s="135" t="s">
        <v>105</v>
      </c>
    </row>
    <row r="31" spans="1:12" x14ac:dyDescent="0.2">
      <c r="A31" s="3" t="s">
        <v>102</v>
      </c>
      <c r="B31" s="3"/>
      <c r="C31" s="3"/>
      <c r="D31" s="3"/>
      <c r="E31" s="3"/>
      <c r="F31" s="146" t="s">
        <v>103</v>
      </c>
      <c r="G31" s="146"/>
      <c r="H31" s="10" t="s">
        <v>104</v>
      </c>
      <c r="I31" s="10"/>
      <c r="J31" s="10"/>
      <c r="K31" s="10"/>
      <c r="L31" s="10"/>
    </row>
    <row r="32" spans="1:12" ht="120" customHeight="1" x14ac:dyDescent="0.2">
      <c r="A32" s="147"/>
      <c r="B32" s="147"/>
      <c r="C32" s="147"/>
      <c r="D32" s="147"/>
      <c r="E32" s="147"/>
      <c r="F32" s="148"/>
      <c r="G32" s="148"/>
      <c r="H32" s="149"/>
      <c r="I32" s="149"/>
      <c r="J32" s="149"/>
      <c r="K32" s="149"/>
      <c r="L32" s="149"/>
    </row>
    <row r="33" spans="1:12" ht="78" customHeight="1" x14ac:dyDescent="0.2">
      <c r="A33" s="151"/>
      <c r="B33" s="151"/>
      <c r="C33" s="151"/>
      <c r="D33" s="151"/>
      <c r="E33" s="151"/>
      <c r="F33" s="150"/>
      <c r="G33" s="150"/>
      <c r="H33" s="1"/>
      <c r="I33" s="1"/>
      <c r="J33" s="1"/>
      <c r="K33" s="1"/>
      <c r="L33" s="1"/>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topLeftCell="X10" zoomScaleNormal="100" workbookViewId="0">
      <selection activeCell="B11" sqref="B11"/>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2018</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167.1" customHeight="1" x14ac:dyDescent="0.2">
      <c r="A9" s="137" t="s">
        <v>77</v>
      </c>
      <c r="B9" s="9" t="s">
        <v>113</v>
      </c>
      <c r="C9" s="9"/>
      <c r="D9" s="9"/>
      <c r="E9" s="9"/>
      <c r="F9" s="9"/>
      <c r="G9" s="9" t="s">
        <v>114</v>
      </c>
      <c r="H9" s="9"/>
      <c r="I9" s="9"/>
      <c r="J9" s="9"/>
      <c r="K9" s="9"/>
    </row>
    <row r="10" spans="1:11" ht="133.5" customHeight="1" x14ac:dyDescent="0.2">
      <c r="A10" s="138" t="s">
        <v>79</v>
      </c>
      <c r="B10" s="152" t="s">
        <v>115</v>
      </c>
      <c r="C10" s="152"/>
      <c r="D10" s="152"/>
      <c r="E10" s="152"/>
      <c r="F10" s="152"/>
      <c r="G10" s="7"/>
      <c r="H10" s="7"/>
      <c r="I10" s="7"/>
      <c r="J10" s="7"/>
      <c r="K10" s="7"/>
    </row>
    <row r="11" spans="1:11" ht="142.5" customHeight="1" x14ac:dyDescent="0.2">
      <c r="A11" s="138" t="s">
        <v>80</v>
      </c>
      <c r="B11" s="6" t="s">
        <v>116</v>
      </c>
      <c r="C11" s="6"/>
      <c r="D11" s="6"/>
      <c r="E11" s="6"/>
      <c r="F11" s="6"/>
      <c r="G11" s="6"/>
      <c r="H11" s="6"/>
      <c r="I11" s="6"/>
      <c r="J11" s="6"/>
      <c r="K11" s="6"/>
    </row>
    <row r="12" spans="1:11" ht="26.25" customHeight="1" x14ac:dyDescent="0.2">
      <c r="A12" s="139"/>
      <c r="B12" s="5"/>
      <c r="C12" s="5"/>
      <c r="D12" s="5"/>
      <c r="E12" s="5"/>
      <c r="F12" s="5"/>
      <c r="G12" s="4"/>
      <c r="H12" s="4"/>
      <c r="I12" s="4"/>
      <c r="J12" s="4"/>
      <c r="K12" s="4"/>
    </row>
    <row r="13" spans="1:11" x14ac:dyDescent="0.2">
      <c r="A13" t="s">
        <v>96</v>
      </c>
    </row>
    <row r="15" spans="1:11" x14ac:dyDescent="0.2">
      <c r="A15" s="135" t="s">
        <v>97</v>
      </c>
    </row>
    <row r="16" spans="1:11" x14ac:dyDescent="0.2">
      <c r="A16" s="3" t="s">
        <v>98</v>
      </c>
      <c r="B16" s="3"/>
      <c r="C16" s="3"/>
      <c r="D16" s="3"/>
      <c r="E16" s="3"/>
      <c r="F16" s="10" t="s">
        <v>99</v>
      </c>
      <c r="G16" s="10"/>
      <c r="H16" s="10"/>
      <c r="I16" s="10"/>
      <c r="J16" s="10"/>
    </row>
    <row r="17" spans="1:12" ht="24" customHeight="1" x14ac:dyDescent="0.2">
      <c r="A17" s="2"/>
      <c r="B17" s="2"/>
      <c r="C17" s="2"/>
      <c r="D17" s="2"/>
      <c r="E17" s="2"/>
      <c r="F17" s="1"/>
      <c r="G17" s="1"/>
      <c r="H17" s="1"/>
      <c r="I17" s="1"/>
      <c r="J17" s="1"/>
    </row>
    <row r="18" spans="1:12" ht="24.75" customHeight="1" x14ac:dyDescent="0.2">
      <c r="A18" s="140"/>
      <c r="B18" s="140"/>
      <c r="C18" s="140"/>
      <c r="D18" s="140"/>
      <c r="E18" s="140"/>
      <c r="F18" s="141"/>
      <c r="G18" s="141"/>
      <c r="H18" s="141"/>
      <c r="I18" s="141"/>
      <c r="J18" s="141"/>
    </row>
    <row r="20" spans="1:12" x14ac:dyDescent="0.2">
      <c r="A20" s="135" t="s">
        <v>100</v>
      </c>
    </row>
    <row r="21" spans="1:12" x14ac:dyDescent="0.2">
      <c r="A21" s="3" t="s">
        <v>98</v>
      </c>
      <c r="B21" s="3"/>
      <c r="C21" s="3"/>
      <c r="D21" s="3"/>
      <c r="E21" s="3"/>
      <c r="F21" s="10" t="s">
        <v>99</v>
      </c>
      <c r="G21" s="10"/>
      <c r="H21" s="10"/>
      <c r="I21" s="10"/>
      <c r="J21" s="10"/>
    </row>
    <row r="22" spans="1:12" ht="24.75" customHeight="1" x14ac:dyDescent="0.2">
      <c r="A22" s="142"/>
      <c r="B22" s="142"/>
      <c r="C22" s="142"/>
      <c r="D22" s="142"/>
      <c r="E22" s="142"/>
      <c r="F22" s="143"/>
      <c r="G22" s="143"/>
      <c r="H22" s="143"/>
      <c r="I22" s="143"/>
      <c r="J22" s="143"/>
    </row>
    <row r="23" spans="1:12" ht="25.5" customHeight="1" x14ac:dyDescent="0.2">
      <c r="A23" s="144"/>
      <c r="B23" s="144"/>
      <c r="C23" s="144"/>
      <c r="D23" s="144"/>
      <c r="E23" s="144"/>
      <c r="F23" s="145"/>
      <c r="G23" s="145"/>
      <c r="H23" s="145"/>
      <c r="I23" s="145"/>
      <c r="J23" s="145"/>
    </row>
    <row r="25" spans="1:12" x14ac:dyDescent="0.2">
      <c r="A25" s="135" t="s">
        <v>101</v>
      </c>
    </row>
    <row r="26" spans="1:12" x14ac:dyDescent="0.2">
      <c r="A26" s="3" t="s">
        <v>102</v>
      </c>
      <c r="B26" s="3"/>
      <c r="C26" s="3"/>
      <c r="D26" s="3"/>
      <c r="E26" s="3"/>
      <c r="F26" s="146" t="s">
        <v>103</v>
      </c>
      <c r="G26" s="146"/>
      <c r="H26" s="10" t="s">
        <v>104</v>
      </c>
      <c r="I26" s="10"/>
      <c r="J26" s="10"/>
      <c r="K26" s="10"/>
      <c r="L26" s="10"/>
    </row>
    <row r="27" spans="1:12" ht="96.95" customHeight="1" x14ac:dyDescent="0.2">
      <c r="A27" s="147"/>
      <c r="B27" s="147"/>
      <c r="C27" s="147"/>
      <c r="D27" s="147"/>
      <c r="E27" s="147"/>
      <c r="F27" s="148"/>
      <c r="G27" s="148"/>
      <c r="H27" s="149"/>
      <c r="I27" s="149"/>
      <c r="J27" s="149"/>
      <c r="K27" s="149"/>
      <c r="L27" s="149"/>
    </row>
    <row r="28" spans="1:12" ht="52.5" customHeight="1" x14ac:dyDescent="0.2">
      <c r="A28" s="140"/>
      <c r="B28" s="140"/>
      <c r="C28" s="140"/>
      <c r="D28" s="140"/>
      <c r="E28" s="140"/>
      <c r="F28" s="150"/>
      <c r="G28" s="150"/>
      <c r="H28" s="141"/>
      <c r="I28" s="141"/>
      <c r="J28" s="141"/>
      <c r="K28" s="141"/>
      <c r="L28" s="141"/>
    </row>
    <row r="30" spans="1:12" x14ac:dyDescent="0.2">
      <c r="A30" s="135" t="s">
        <v>105</v>
      </c>
    </row>
    <row r="31" spans="1:12" x14ac:dyDescent="0.2">
      <c r="A31" s="3" t="s">
        <v>102</v>
      </c>
      <c r="B31" s="3"/>
      <c r="C31" s="3"/>
      <c r="D31" s="3"/>
      <c r="E31" s="3"/>
      <c r="F31" s="146" t="s">
        <v>103</v>
      </c>
      <c r="G31" s="146"/>
      <c r="H31" s="10" t="s">
        <v>104</v>
      </c>
      <c r="I31" s="10"/>
      <c r="J31" s="10"/>
      <c r="K31" s="10"/>
      <c r="L31" s="10"/>
    </row>
    <row r="32" spans="1:12" ht="120" customHeight="1" x14ac:dyDescent="0.2">
      <c r="A32" s="147"/>
      <c r="B32" s="147"/>
      <c r="C32" s="147"/>
      <c r="D32" s="147"/>
      <c r="E32" s="147"/>
      <c r="F32" s="148"/>
      <c r="G32" s="148"/>
      <c r="H32" s="149"/>
      <c r="I32" s="149"/>
      <c r="J32" s="149"/>
      <c r="K32" s="149"/>
      <c r="L32" s="149"/>
    </row>
    <row r="33" spans="1:12" ht="78" customHeight="1" x14ac:dyDescent="0.2">
      <c r="A33" s="151"/>
      <c r="B33" s="151"/>
      <c r="C33" s="151"/>
      <c r="D33" s="151"/>
      <c r="E33" s="151"/>
      <c r="F33" s="150"/>
      <c r="G33" s="150"/>
      <c r="H33" s="1"/>
      <c r="I33" s="1"/>
      <c r="J33" s="1"/>
      <c r="K33" s="1"/>
      <c r="L33" s="1"/>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3"/>
  <sheetViews>
    <sheetView topLeftCell="A4" zoomScaleNormal="100" workbookViewId="0">
      <selection activeCell="L9" sqref="L9"/>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2018</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186.6" customHeight="1" x14ac:dyDescent="0.2">
      <c r="A9" s="137" t="s">
        <v>77</v>
      </c>
      <c r="B9" s="9" t="s">
        <v>117</v>
      </c>
      <c r="C9" s="9"/>
      <c r="D9" s="9"/>
      <c r="E9" s="9"/>
      <c r="F9" s="9"/>
      <c r="G9" s="9" t="s">
        <v>118</v>
      </c>
      <c r="H9" s="9"/>
      <c r="I9" s="9"/>
      <c r="J9" s="9"/>
      <c r="K9" s="9"/>
    </row>
    <row r="10" spans="1:11" ht="133.5" customHeight="1" x14ac:dyDescent="0.2">
      <c r="A10" s="138" t="s">
        <v>79</v>
      </c>
      <c r="B10" s="152" t="s">
        <v>119</v>
      </c>
      <c r="C10" s="152"/>
      <c r="D10" s="152"/>
      <c r="E10" s="152"/>
      <c r="F10" s="152"/>
      <c r="G10" s="7"/>
      <c r="H10" s="7"/>
      <c r="I10" s="7"/>
      <c r="J10" s="7"/>
      <c r="K10" s="7"/>
    </row>
    <row r="11" spans="1:11" ht="142.5" customHeight="1" x14ac:dyDescent="0.2">
      <c r="A11" s="138" t="s">
        <v>80</v>
      </c>
      <c r="B11" s="6" t="s">
        <v>120</v>
      </c>
      <c r="C11" s="6"/>
      <c r="D11" s="6"/>
      <c r="E11" s="6"/>
      <c r="F11" s="6"/>
      <c r="G11" s="6"/>
      <c r="H11" s="6"/>
      <c r="I11" s="6"/>
      <c r="J11" s="6"/>
      <c r="K11" s="6"/>
    </row>
    <row r="12" spans="1:11" ht="26.25" customHeight="1" x14ac:dyDescent="0.2">
      <c r="A12" s="139"/>
      <c r="B12" s="5"/>
      <c r="C12" s="5"/>
      <c r="D12" s="5"/>
      <c r="E12" s="5"/>
      <c r="F12" s="5"/>
      <c r="G12" s="4"/>
      <c r="H12" s="4"/>
      <c r="I12" s="4"/>
      <c r="J12" s="4"/>
      <c r="K12" s="4"/>
    </row>
    <row r="13" spans="1:11" x14ac:dyDescent="0.2">
      <c r="A13" t="s">
        <v>96</v>
      </c>
    </row>
    <row r="15" spans="1:11" x14ac:dyDescent="0.2">
      <c r="A15" s="135" t="s">
        <v>97</v>
      </c>
    </row>
    <row r="16" spans="1:11" x14ac:dyDescent="0.2">
      <c r="A16" s="3" t="s">
        <v>98</v>
      </c>
      <c r="B16" s="3"/>
      <c r="C16" s="3"/>
      <c r="D16" s="3"/>
      <c r="E16" s="3"/>
      <c r="F16" s="10" t="s">
        <v>99</v>
      </c>
      <c r="G16" s="10"/>
      <c r="H16" s="10"/>
      <c r="I16" s="10"/>
      <c r="J16" s="10"/>
    </row>
    <row r="17" spans="1:12" ht="24" customHeight="1" x14ac:dyDescent="0.2">
      <c r="A17" s="2"/>
      <c r="B17" s="2"/>
      <c r="C17" s="2"/>
      <c r="D17" s="2"/>
      <c r="E17" s="2"/>
      <c r="F17" s="1"/>
      <c r="G17" s="1"/>
      <c r="H17" s="1"/>
      <c r="I17" s="1"/>
      <c r="J17" s="1"/>
    </row>
    <row r="18" spans="1:12" ht="24.75" customHeight="1" x14ac:dyDescent="0.2">
      <c r="A18" s="140"/>
      <c r="B18" s="140"/>
      <c r="C18" s="140"/>
      <c r="D18" s="140"/>
      <c r="E18" s="140"/>
      <c r="F18" s="141"/>
      <c r="G18" s="141"/>
      <c r="H18" s="141"/>
      <c r="I18" s="141"/>
      <c r="J18" s="141"/>
    </row>
    <row r="20" spans="1:12" x14ac:dyDescent="0.2">
      <c r="A20" s="135" t="s">
        <v>100</v>
      </c>
    </row>
    <row r="21" spans="1:12" x14ac:dyDescent="0.2">
      <c r="A21" s="3" t="s">
        <v>98</v>
      </c>
      <c r="B21" s="3"/>
      <c r="C21" s="3"/>
      <c r="D21" s="3"/>
      <c r="E21" s="3"/>
      <c r="F21" s="10" t="s">
        <v>99</v>
      </c>
      <c r="G21" s="10"/>
      <c r="H21" s="10"/>
      <c r="I21" s="10"/>
      <c r="J21" s="10"/>
    </row>
    <row r="22" spans="1:12" ht="24.75" customHeight="1" x14ac:dyDescent="0.2">
      <c r="A22" s="142"/>
      <c r="B22" s="142"/>
      <c r="C22" s="142"/>
      <c r="D22" s="142"/>
      <c r="E22" s="142"/>
      <c r="F22" s="143"/>
      <c r="G22" s="143"/>
      <c r="H22" s="143"/>
      <c r="I22" s="143"/>
      <c r="J22" s="143"/>
    </row>
    <row r="23" spans="1:12" ht="25.5" customHeight="1" x14ac:dyDescent="0.2">
      <c r="A23" s="144"/>
      <c r="B23" s="144"/>
      <c r="C23" s="144"/>
      <c r="D23" s="144"/>
      <c r="E23" s="144"/>
      <c r="F23" s="145"/>
      <c r="G23" s="145"/>
      <c r="H23" s="145"/>
      <c r="I23" s="145"/>
      <c r="J23" s="145"/>
    </row>
    <row r="25" spans="1:12" x14ac:dyDescent="0.2">
      <c r="A25" s="135" t="s">
        <v>101</v>
      </c>
    </row>
    <row r="26" spans="1:12" x14ac:dyDescent="0.2">
      <c r="A26" s="3" t="s">
        <v>102</v>
      </c>
      <c r="B26" s="3"/>
      <c r="C26" s="3"/>
      <c r="D26" s="3"/>
      <c r="E26" s="3"/>
      <c r="F26" s="146" t="s">
        <v>103</v>
      </c>
      <c r="G26" s="146"/>
      <c r="H26" s="10" t="s">
        <v>104</v>
      </c>
      <c r="I26" s="10"/>
      <c r="J26" s="10"/>
      <c r="K26" s="10"/>
      <c r="L26" s="10"/>
    </row>
    <row r="27" spans="1:12" ht="96.95" customHeight="1" x14ac:dyDescent="0.2">
      <c r="A27" s="147"/>
      <c r="B27" s="147"/>
      <c r="C27" s="147"/>
      <c r="D27" s="147"/>
      <c r="E27" s="147"/>
      <c r="F27" s="148"/>
      <c r="G27" s="148"/>
      <c r="H27" s="149"/>
      <c r="I27" s="149"/>
      <c r="J27" s="149"/>
      <c r="K27" s="149"/>
      <c r="L27" s="149"/>
    </row>
    <row r="28" spans="1:12" ht="52.5" customHeight="1" x14ac:dyDescent="0.2">
      <c r="A28" s="140"/>
      <c r="B28" s="140"/>
      <c r="C28" s="140"/>
      <c r="D28" s="140"/>
      <c r="E28" s="140"/>
      <c r="F28" s="150"/>
      <c r="G28" s="150"/>
      <c r="H28" s="141"/>
      <c r="I28" s="141"/>
      <c r="J28" s="141"/>
      <c r="K28" s="141"/>
      <c r="L28" s="141"/>
    </row>
    <row r="30" spans="1:12" x14ac:dyDescent="0.2">
      <c r="A30" s="135" t="s">
        <v>105</v>
      </c>
    </row>
    <row r="31" spans="1:12" x14ac:dyDescent="0.2">
      <c r="A31" s="3" t="s">
        <v>102</v>
      </c>
      <c r="B31" s="3"/>
      <c r="C31" s="3"/>
      <c r="D31" s="3"/>
      <c r="E31" s="3"/>
      <c r="F31" s="146" t="s">
        <v>103</v>
      </c>
      <c r="G31" s="146"/>
      <c r="H31" s="10" t="s">
        <v>104</v>
      </c>
      <c r="I31" s="10"/>
      <c r="J31" s="10"/>
      <c r="K31" s="10"/>
      <c r="L31" s="10"/>
    </row>
    <row r="32" spans="1:12" ht="120" customHeight="1" x14ac:dyDescent="0.2">
      <c r="A32" s="147"/>
      <c r="B32" s="147"/>
      <c r="C32" s="147"/>
      <c r="D32" s="147"/>
      <c r="E32" s="147"/>
      <c r="F32" s="148"/>
      <c r="G32" s="148"/>
      <c r="H32" s="149"/>
      <c r="I32" s="149"/>
      <c r="J32" s="149"/>
      <c r="K32" s="149"/>
      <c r="L32" s="149"/>
    </row>
    <row r="33" spans="1:12" ht="78" customHeight="1" x14ac:dyDescent="0.2">
      <c r="A33" s="151"/>
      <c r="B33" s="151"/>
      <c r="C33" s="151"/>
      <c r="D33" s="151"/>
      <c r="E33" s="151"/>
      <c r="F33" s="150"/>
      <c r="G33" s="150"/>
      <c r="H33" s="1"/>
      <c r="I33" s="1"/>
      <c r="J33" s="1"/>
      <c r="K33" s="1"/>
      <c r="L33" s="1"/>
    </row>
  </sheetData>
  <mergeCells count="40">
    <mergeCell ref="A33:E33"/>
    <mergeCell ref="F33:G33"/>
    <mergeCell ref="H33:L33"/>
    <mergeCell ref="A31:E31"/>
    <mergeCell ref="F31:G31"/>
    <mergeCell ref="H31:L31"/>
    <mergeCell ref="A32:E32"/>
    <mergeCell ref="F32:G32"/>
    <mergeCell ref="H32:L32"/>
    <mergeCell ref="A27:E27"/>
    <mergeCell ref="F27:G27"/>
    <mergeCell ref="H27:L27"/>
    <mergeCell ref="A28:E28"/>
    <mergeCell ref="F28:G28"/>
    <mergeCell ref="H28:L28"/>
    <mergeCell ref="A22:E22"/>
    <mergeCell ref="F22:J22"/>
    <mergeCell ref="A23:E23"/>
    <mergeCell ref="F23:J23"/>
    <mergeCell ref="A26:E26"/>
    <mergeCell ref="F26:G26"/>
    <mergeCell ref="H26:L26"/>
    <mergeCell ref="A17:E17"/>
    <mergeCell ref="F17:J17"/>
    <mergeCell ref="A18:E18"/>
    <mergeCell ref="F18:J18"/>
    <mergeCell ref="A21:E21"/>
    <mergeCell ref="F21:J21"/>
    <mergeCell ref="B11:F11"/>
    <mergeCell ref="G11:K11"/>
    <mergeCell ref="B12:F12"/>
    <mergeCell ref="G12:K12"/>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topLeftCell="A4" zoomScaleNormal="100" workbookViewId="0">
      <selection activeCell="G10" sqref="G10"/>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2018</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231.6" customHeight="1" x14ac:dyDescent="0.2">
      <c r="A9" s="137" t="s">
        <v>82</v>
      </c>
      <c r="B9" s="9" t="s">
        <v>121</v>
      </c>
      <c r="C9" s="9"/>
      <c r="D9" s="9"/>
      <c r="E9" s="9"/>
      <c r="F9" s="9"/>
      <c r="G9" s="9" t="s">
        <v>122</v>
      </c>
      <c r="H9" s="9"/>
      <c r="I9" s="9"/>
      <c r="J9" s="9"/>
      <c r="K9" s="9"/>
    </row>
    <row r="10" spans="1:11" ht="157.15" customHeight="1" x14ac:dyDescent="0.2">
      <c r="A10" s="138" t="s">
        <v>84</v>
      </c>
      <c r="B10" s="6" t="s">
        <v>123</v>
      </c>
      <c r="C10" s="6"/>
      <c r="D10" s="6"/>
      <c r="E10" s="6"/>
      <c r="F10" s="6"/>
      <c r="G10" s="6"/>
      <c r="H10" s="6"/>
      <c r="I10" s="6"/>
      <c r="J10" s="6"/>
      <c r="K10" s="6"/>
    </row>
    <row r="11" spans="1:11" ht="26.25" customHeight="1" x14ac:dyDescent="0.2">
      <c r="A11" s="139"/>
      <c r="B11" s="5"/>
      <c r="C11" s="5"/>
      <c r="D11" s="5"/>
      <c r="E11" s="5"/>
      <c r="F11" s="5"/>
      <c r="G11" s="4"/>
      <c r="H11" s="4"/>
      <c r="I11" s="4"/>
      <c r="J11" s="4"/>
      <c r="K11" s="4"/>
    </row>
    <row r="12" spans="1:11" x14ac:dyDescent="0.2">
      <c r="A12" t="s">
        <v>96</v>
      </c>
    </row>
    <row r="14" spans="1:11" x14ac:dyDescent="0.2">
      <c r="A14" s="135" t="s">
        <v>97</v>
      </c>
    </row>
    <row r="15" spans="1:11" x14ac:dyDescent="0.2">
      <c r="A15" s="3" t="s">
        <v>98</v>
      </c>
      <c r="B15" s="3"/>
      <c r="C15" s="3"/>
      <c r="D15" s="3"/>
      <c r="E15" s="3"/>
      <c r="F15" s="10" t="s">
        <v>99</v>
      </c>
      <c r="G15" s="10"/>
      <c r="H15" s="10"/>
      <c r="I15" s="10"/>
      <c r="J15" s="10"/>
    </row>
    <row r="16" spans="1:11" ht="24" customHeight="1" x14ac:dyDescent="0.2">
      <c r="A16" s="2"/>
      <c r="B16" s="2"/>
      <c r="C16" s="2"/>
      <c r="D16" s="2"/>
      <c r="E16" s="2"/>
      <c r="F16" s="1"/>
      <c r="G16" s="1"/>
      <c r="H16" s="1"/>
      <c r="I16" s="1"/>
      <c r="J16" s="1"/>
    </row>
    <row r="17" spans="1:12" ht="24.75" customHeight="1" x14ac:dyDescent="0.2">
      <c r="A17" s="140"/>
      <c r="B17" s="140"/>
      <c r="C17" s="140"/>
      <c r="D17" s="140"/>
      <c r="E17" s="140"/>
      <c r="F17" s="141"/>
      <c r="G17" s="141"/>
      <c r="H17" s="141"/>
      <c r="I17" s="141"/>
      <c r="J17" s="141"/>
    </row>
    <row r="19" spans="1:12" x14ac:dyDescent="0.2">
      <c r="A19" s="135" t="s">
        <v>100</v>
      </c>
    </row>
    <row r="20" spans="1:12" x14ac:dyDescent="0.2">
      <c r="A20" s="3" t="s">
        <v>98</v>
      </c>
      <c r="B20" s="3"/>
      <c r="C20" s="3"/>
      <c r="D20" s="3"/>
      <c r="E20" s="3"/>
      <c r="F20" s="10" t="s">
        <v>99</v>
      </c>
      <c r="G20" s="10"/>
      <c r="H20" s="10"/>
      <c r="I20" s="10"/>
      <c r="J20" s="10"/>
    </row>
    <row r="21" spans="1:12" ht="24.75" customHeight="1" x14ac:dyDescent="0.2">
      <c r="A21" s="142"/>
      <c r="B21" s="142"/>
      <c r="C21" s="142"/>
      <c r="D21" s="142"/>
      <c r="E21" s="142"/>
      <c r="F21" s="143"/>
      <c r="G21" s="143"/>
      <c r="H21" s="143"/>
      <c r="I21" s="143"/>
      <c r="J21" s="143"/>
    </row>
    <row r="22" spans="1:12" ht="25.5" customHeight="1" x14ac:dyDescent="0.2">
      <c r="A22" s="144"/>
      <c r="B22" s="144"/>
      <c r="C22" s="144"/>
      <c r="D22" s="144"/>
      <c r="E22" s="144"/>
      <c r="F22" s="145"/>
      <c r="G22" s="145"/>
      <c r="H22" s="145"/>
      <c r="I22" s="145"/>
      <c r="J22" s="145"/>
    </row>
    <row r="24" spans="1:12" x14ac:dyDescent="0.2">
      <c r="A24" s="135" t="s">
        <v>101</v>
      </c>
    </row>
    <row r="25" spans="1:12" x14ac:dyDescent="0.2">
      <c r="A25" s="3" t="s">
        <v>102</v>
      </c>
      <c r="B25" s="3"/>
      <c r="C25" s="3"/>
      <c r="D25" s="3"/>
      <c r="E25" s="3"/>
      <c r="F25" s="146" t="s">
        <v>103</v>
      </c>
      <c r="G25" s="146"/>
      <c r="H25" s="10" t="s">
        <v>104</v>
      </c>
      <c r="I25" s="10"/>
      <c r="J25" s="10"/>
      <c r="K25" s="10"/>
      <c r="L25" s="10"/>
    </row>
    <row r="26" spans="1:12" ht="96.95" customHeight="1" x14ac:dyDescent="0.2">
      <c r="A26" s="147"/>
      <c r="B26" s="147"/>
      <c r="C26" s="147"/>
      <c r="D26" s="147"/>
      <c r="E26" s="147"/>
      <c r="F26" s="148"/>
      <c r="G26" s="148"/>
      <c r="H26" s="149"/>
      <c r="I26" s="149"/>
      <c r="J26" s="149"/>
      <c r="K26" s="149"/>
      <c r="L26" s="149"/>
    </row>
    <row r="27" spans="1:12" ht="52.5" customHeight="1" x14ac:dyDescent="0.2">
      <c r="A27" s="140"/>
      <c r="B27" s="140"/>
      <c r="C27" s="140"/>
      <c r="D27" s="140"/>
      <c r="E27" s="140"/>
      <c r="F27" s="150"/>
      <c r="G27" s="150"/>
      <c r="H27" s="141"/>
      <c r="I27" s="141"/>
      <c r="J27" s="141"/>
      <c r="K27" s="141"/>
      <c r="L27" s="141"/>
    </row>
    <row r="29" spans="1:12" x14ac:dyDescent="0.2">
      <c r="A29" s="135" t="s">
        <v>105</v>
      </c>
    </row>
    <row r="30" spans="1:12" x14ac:dyDescent="0.2">
      <c r="A30" s="3" t="s">
        <v>102</v>
      </c>
      <c r="B30" s="3"/>
      <c r="C30" s="3"/>
      <c r="D30" s="3"/>
      <c r="E30" s="3"/>
      <c r="F30" s="146" t="s">
        <v>103</v>
      </c>
      <c r="G30" s="146"/>
      <c r="H30" s="10" t="s">
        <v>104</v>
      </c>
      <c r="I30" s="10"/>
      <c r="J30" s="10"/>
      <c r="K30" s="10"/>
      <c r="L30" s="10"/>
    </row>
    <row r="31" spans="1:12" ht="120" customHeight="1" x14ac:dyDescent="0.2">
      <c r="A31" s="147"/>
      <c r="B31" s="147"/>
      <c r="C31" s="147"/>
      <c r="D31" s="147"/>
      <c r="E31" s="147"/>
      <c r="F31" s="148"/>
      <c r="G31" s="148"/>
      <c r="H31" s="149"/>
      <c r="I31" s="149"/>
      <c r="J31" s="149"/>
      <c r="K31" s="149"/>
      <c r="L31" s="149"/>
    </row>
    <row r="32" spans="1:12" ht="78" customHeight="1" x14ac:dyDescent="0.2">
      <c r="A32" s="151"/>
      <c r="B32" s="151"/>
      <c r="C32" s="151"/>
      <c r="D32" s="151"/>
      <c r="E32" s="151"/>
      <c r="F32" s="150"/>
      <c r="G32" s="150"/>
      <c r="H32" s="1"/>
      <c r="I32" s="1"/>
      <c r="J32" s="1"/>
      <c r="K32" s="1"/>
      <c r="L32" s="1"/>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zoomScaleNormal="100" workbookViewId="0">
      <selection activeCell="G10" sqref="G10"/>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2018</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231.6" customHeight="1" x14ac:dyDescent="0.2">
      <c r="A9" s="137" t="s">
        <v>82</v>
      </c>
      <c r="B9" s="9" t="s">
        <v>124</v>
      </c>
      <c r="C9" s="9"/>
      <c r="D9" s="9"/>
      <c r="E9" s="9"/>
      <c r="F9" s="9"/>
      <c r="G9" s="9"/>
      <c r="H9" s="9"/>
      <c r="I9" s="9"/>
      <c r="J9" s="9"/>
      <c r="K9" s="9"/>
    </row>
    <row r="10" spans="1:11" ht="190.9" customHeight="1" x14ac:dyDescent="0.2">
      <c r="A10" s="138" t="s">
        <v>84</v>
      </c>
      <c r="B10" s="6" t="s">
        <v>125</v>
      </c>
      <c r="C10" s="6"/>
      <c r="D10" s="6"/>
      <c r="E10" s="6"/>
      <c r="F10" s="6"/>
      <c r="G10" s="6"/>
      <c r="H10" s="6"/>
      <c r="I10" s="6"/>
      <c r="J10" s="6"/>
      <c r="K10" s="6"/>
    </row>
    <row r="11" spans="1:11" ht="26.25" customHeight="1" x14ac:dyDescent="0.2">
      <c r="A11" s="139"/>
      <c r="B11" s="5"/>
      <c r="C11" s="5"/>
      <c r="D11" s="5"/>
      <c r="E11" s="5"/>
      <c r="F11" s="5"/>
      <c r="G11" s="4"/>
      <c r="H11" s="4"/>
      <c r="I11" s="4"/>
      <c r="J11" s="4"/>
      <c r="K11" s="4"/>
    </row>
    <row r="12" spans="1:11" x14ac:dyDescent="0.2">
      <c r="A12" t="s">
        <v>96</v>
      </c>
    </row>
    <row r="14" spans="1:11" x14ac:dyDescent="0.2">
      <c r="A14" s="135" t="s">
        <v>97</v>
      </c>
    </row>
    <row r="15" spans="1:11" x14ac:dyDescent="0.2">
      <c r="A15" s="3" t="s">
        <v>98</v>
      </c>
      <c r="B15" s="3"/>
      <c r="C15" s="3"/>
      <c r="D15" s="3"/>
      <c r="E15" s="3"/>
      <c r="F15" s="10" t="s">
        <v>99</v>
      </c>
      <c r="G15" s="10"/>
      <c r="H15" s="10"/>
      <c r="I15" s="10"/>
      <c r="J15" s="10"/>
    </row>
    <row r="16" spans="1:11" ht="24" customHeight="1" x14ac:dyDescent="0.2">
      <c r="A16" s="2"/>
      <c r="B16" s="2"/>
      <c r="C16" s="2"/>
      <c r="D16" s="2"/>
      <c r="E16" s="2"/>
      <c r="F16" s="1"/>
      <c r="G16" s="1"/>
      <c r="H16" s="1"/>
      <c r="I16" s="1"/>
      <c r="J16" s="1"/>
    </row>
    <row r="17" spans="1:12" ht="24.75" customHeight="1" x14ac:dyDescent="0.2">
      <c r="A17" s="140"/>
      <c r="B17" s="140"/>
      <c r="C17" s="140"/>
      <c r="D17" s="140"/>
      <c r="E17" s="140"/>
      <c r="F17" s="141"/>
      <c r="G17" s="141"/>
      <c r="H17" s="141"/>
      <c r="I17" s="141"/>
      <c r="J17" s="141"/>
    </row>
    <row r="19" spans="1:12" x14ac:dyDescent="0.2">
      <c r="A19" s="135" t="s">
        <v>100</v>
      </c>
    </row>
    <row r="20" spans="1:12" x14ac:dyDescent="0.2">
      <c r="A20" s="3" t="s">
        <v>98</v>
      </c>
      <c r="B20" s="3"/>
      <c r="C20" s="3"/>
      <c r="D20" s="3"/>
      <c r="E20" s="3"/>
      <c r="F20" s="10" t="s">
        <v>99</v>
      </c>
      <c r="G20" s="10"/>
      <c r="H20" s="10"/>
      <c r="I20" s="10"/>
      <c r="J20" s="10"/>
    </row>
    <row r="21" spans="1:12" ht="24.75" customHeight="1" x14ac:dyDescent="0.2">
      <c r="A21" s="142"/>
      <c r="B21" s="142"/>
      <c r="C21" s="142"/>
      <c r="D21" s="142"/>
      <c r="E21" s="142"/>
      <c r="F21" s="143"/>
      <c r="G21" s="143"/>
      <c r="H21" s="143"/>
      <c r="I21" s="143"/>
      <c r="J21" s="143"/>
    </row>
    <row r="22" spans="1:12" ht="25.5" customHeight="1" x14ac:dyDescent="0.2">
      <c r="A22" s="144"/>
      <c r="B22" s="144"/>
      <c r="C22" s="144"/>
      <c r="D22" s="144"/>
      <c r="E22" s="144"/>
      <c r="F22" s="145"/>
      <c r="G22" s="145"/>
      <c r="H22" s="145"/>
      <c r="I22" s="145"/>
      <c r="J22" s="145"/>
    </row>
    <row r="24" spans="1:12" x14ac:dyDescent="0.2">
      <c r="A24" s="135" t="s">
        <v>101</v>
      </c>
    </row>
    <row r="25" spans="1:12" x14ac:dyDescent="0.2">
      <c r="A25" s="3" t="s">
        <v>102</v>
      </c>
      <c r="B25" s="3"/>
      <c r="C25" s="3"/>
      <c r="D25" s="3"/>
      <c r="E25" s="3"/>
      <c r="F25" s="146" t="s">
        <v>103</v>
      </c>
      <c r="G25" s="146"/>
      <c r="H25" s="10" t="s">
        <v>104</v>
      </c>
      <c r="I25" s="10"/>
      <c r="J25" s="10"/>
      <c r="K25" s="10"/>
      <c r="L25" s="10"/>
    </row>
    <row r="26" spans="1:12" ht="96.95" customHeight="1" x14ac:dyDescent="0.2">
      <c r="A26" s="147"/>
      <c r="B26" s="147"/>
      <c r="C26" s="147"/>
      <c r="D26" s="147"/>
      <c r="E26" s="147"/>
      <c r="F26" s="148"/>
      <c r="G26" s="148"/>
      <c r="H26" s="149"/>
      <c r="I26" s="149"/>
      <c r="J26" s="149"/>
      <c r="K26" s="149"/>
      <c r="L26" s="149"/>
    </row>
    <row r="27" spans="1:12" ht="52.5" customHeight="1" x14ac:dyDescent="0.2">
      <c r="A27" s="140"/>
      <c r="B27" s="140"/>
      <c r="C27" s="140"/>
      <c r="D27" s="140"/>
      <c r="E27" s="140"/>
      <c r="F27" s="150"/>
      <c r="G27" s="150"/>
      <c r="H27" s="141"/>
      <c r="I27" s="141"/>
      <c r="J27" s="141"/>
      <c r="K27" s="141"/>
      <c r="L27" s="141"/>
    </row>
    <row r="29" spans="1:12" x14ac:dyDescent="0.2">
      <c r="A29" s="135" t="s">
        <v>105</v>
      </c>
    </row>
    <row r="30" spans="1:12" x14ac:dyDescent="0.2">
      <c r="A30" s="3" t="s">
        <v>102</v>
      </c>
      <c r="B30" s="3"/>
      <c r="C30" s="3"/>
      <c r="D30" s="3"/>
      <c r="E30" s="3"/>
      <c r="F30" s="146" t="s">
        <v>103</v>
      </c>
      <c r="G30" s="146"/>
      <c r="H30" s="10" t="s">
        <v>104</v>
      </c>
      <c r="I30" s="10"/>
      <c r="J30" s="10"/>
      <c r="K30" s="10"/>
      <c r="L30" s="10"/>
    </row>
    <row r="31" spans="1:12" ht="120" customHeight="1" x14ac:dyDescent="0.2">
      <c r="A31" s="147"/>
      <c r="B31" s="147"/>
      <c r="C31" s="147"/>
      <c r="D31" s="147"/>
      <c r="E31" s="147"/>
      <c r="F31" s="148"/>
      <c r="G31" s="148"/>
      <c r="H31" s="149"/>
      <c r="I31" s="149"/>
      <c r="J31" s="149"/>
      <c r="K31" s="149"/>
      <c r="L31" s="149"/>
    </row>
    <row r="32" spans="1:12" ht="78" customHeight="1" x14ac:dyDescent="0.2">
      <c r="A32" s="151"/>
      <c r="B32" s="151"/>
      <c r="C32" s="151"/>
      <c r="D32" s="151"/>
      <c r="E32" s="151"/>
      <c r="F32" s="150"/>
      <c r="G32" s="150"/>
      <c r="H32" s="1"/>
      <c r="I32" s="1"/>
      <c r="J32" s="1"/>
      <c r="K32" s="1"/>
      <c r="L32" s="1"/>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19"/>
  <sheetViews>
    <sheetView zoomScale="90" zoomScaleNormal="90" workbookViewId="0">
      <selection activeCell="A12" sqref="A12"/>
    </sheetView>
  </sheetViews>
  <sheetFormatPr defaultRowHeight="12.75" x14ac:dyDescent="0.2"/>
  <cols>
    <col min="1" max="1" width="13.42578125" style="45" customWidth="1"/>
    <col min="2" max="2" width="45.42578125" style="45" customWidth="1"/>
    <col min="3" max="3" width="19.7109375" style="45" customWidth="1"/>
    <col min="4" max="5" width="14.28515625" style="45" customWidth="1"/>
    <col min="6" max="6" width="33" style="45" customWidth="1"/>
    <col min="7" max="7" width="44.42578125" style="45" customWidth="1"/>
    <col min="8" max="1025" width="8.85546875" style="45" customWidth="1"/>
  </cols>
  <sheetData>
    <row r="2" spans="1:9" x14ac:dyDescent="0.2">
      <c r="A2" s="46" t="s">
        <v>0</v>
      </c>
      <c r="B2" s="47"/>
      <c r="D2" s="48"/>
      <c r="E2" s="49" t="s">
        <v>48</v>
      </c>
    </row>
    <row r="3" spans="1:9" x14ac:dyDescent="0.2">
      <c r="A3" s="50" t="s">
        <v>2</v>
      </c>
      <c r="B3" s="51" t="str">
        <f>Metrics!B3</f>
        <v>Security</v>
      </c>
      <c r="D3" s="52"/>
      <c r="E3" s="53" t="s">
        <v>49</v>
      </c>
    </row>
    <row r="4" spans="1:9" x14ac:dyDescent="0.2">
      <c r="A4" s="54" t="s">
        <v>5</v>
      </c>
      <c r="B4" s="55">
        <f>Metrics!B4</f>
        <v>2018</v>
      </c>
      <c r="D4" s="56"/>
      <c r="E4" s="53" t="s">
        <v>50</v>
      </c>
    </row>
    <row r="5" spans="1:9" x14ac:dyDescent="0.2">
      <c r="A5" s="57" t="s">
        <v>7</v>
      </c>
      <c r="B5" s="58" t="str">
        <f>Metrics!B5</f>
        <v>Dave Kelsey</v>
      </c>
      <c r="D5" s="59"/>
      <c r="E5" s="60" t="s">
        <v>10</v>
      </c>
    </row>
    <row r="8" spans="1:9" ht="20.100000000000001" customHeight="1" x14ac:dyDescent="0.2">
      <c r="A8" s="61" t="s">
        <v>51</v>
      </c>
      <c r="B8" s="62" t="s">
        <v>12</v>
      </c>
      <c r="C8" s="31" t="s">
        <v>14</v>
      </c>
      <c r="D8" s="31" t="s">
        <v>52</v>
      </c>
      <c r="E8" s="61" t="s">
        <v>53</v>
      </c>
      <c r="F8" s="61" t="s">
        <v>54</v>
      </c>
      <c r="G8" s="61" t="s">
        <v>55</v>
      </c>
      <c r="H8" s="63"/>
    </row>
    <row r="9" spans="1:9" ht="89.25" x14ac:dyDescent="0.2">
      <c r="A9" s="64" t="s">
        <v>56</v>
      </c>
      <c r="B9" s="65" t="s">
        <v>57</v>
      </c>
      <c r="C9" s="65" t="s">
        <v>58</v>
      </c>
      <c r="D9" s="66">
        <v>43100</v>
      </c>
      <c r="E9" s="67">
        <v>43343</v>
      </c>
      <c r="F9" s="68" t="s">
        <v>59</v>
      </c>
      <c r="G9" s="69" t="s">
        <v>60</v>
      </c>
      <c r="H9" s="70"/>
    </row>
    <row r="10" spans="1:9" ht="63.75" x14ac:dyDescent="0.2">
      <c r="A10" s="64" t="s">
        <v>61</v>
      </c>
      <c r="B10" s="65" t="s">
        <v>62</v>
      </c>
      <c r="C10" s="65" t="s">
        <v>58</v>
      </c>
      <c r="D10" s="66">
        <v>43465</v>
      </c>
      <c r="E10" s="67">
        <v>42899</v>
      </c>
      <c r="F10" s="71" t="s">
        <v>63</v>
      </c>
      <c r="G10" s="69" t="s">
        <v>64</v>
      </c>
      <c r="I10" s="72"/>
    </row>
    <row r="11" spans="1:9" ht="54" customHeight="1" x14ac:dyDescent="0.2">
      <c r="A11" s="64" t="s">
        <v>65</v>
      </c>
      <c r="B11" s="65" t="s">
        <v>66</v>
      </c>
      <c r="C11" s="65" t="s">
        <v>8</v>
      </c>
      <c r="D11" s="66">
        <v>43830</v>
      </c>
      <c r="E11" s="73"/>
      <c r="F11" s="73"/>
      <c r="G11" s="73"/>
      <c r="I11" s="72"/>
    </row>
    <row r="12" spans="1:9" ht="69.75" customHeight="1" x14ac:dyDescent="0.2"/>
    <row r="13" spans="1:9" ht="55.5" customHeight="1" x14ac:dyDescent="0.2"/>
    <row r="14" spans="1:9" ht="102.75" customHeight="1" x14ac:dyDescent="0.2"/>
    <row r="15" spans="1:9" ht="37.5" customHeight="1" x14ac:dyDescent="0.2"/>
    <row r="19" ht="59.25" customHeight="1" x14ac:dyDescent="0.2"/>
  </sheetData>
  <hyperlinks>
    <hyperlink ref="F10" r:id="rId1"/>
  </hyperlinks>
  <pageMargins left="0.74791666666666701" right="0.74791666666666701" top="0.98402777777777795" bottom="0.98402777777777795" header="0.51180555555555496" footer="0.51180555555555496"/>
  <pageSetup paperSize="9" firstPageNumber="0" orientation="portrait" horizontalDpi="300" verticalDpi="30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topLeftCell="A2" zoomScaleNormal="100" workbookViewId="0">
      <selection activeCell="B10" sqref="B10"/>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2018</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231.6" customHeight="1" x14ac:dyDescent="0.2">
      <c r="A9" s="137" t="s">
        <v>82</v>
      </c>
      <c r="B9" s="9" t="s">
        <v>126</v>
      </c>
      <c r="C9" s="9"/>
      <c r="D9" s="9"/>
      <c r="E9" s="9"/>
      <c r="F9" s="9"/>
      <c r="G9" s="9"/>
      <c r="H9" s="9"/>
      <c r="I9" s="9"/>
      <c r="J9" s="9"/>
      <c r="K9" s="9"/>
    </row>
    <row r="10" spans="1:11" ht="190.9" customHeight="1" x14ac:dyDescent="0.2">
      <c r="A10" s="138" t="s">
        <v>84</v>
      </c>
      <c r="B10" s="6" t="s">
        <v>127</v>
      </c>
      <c r="C10" s="6"/>
      <c r="D10" s="6"/>
      <c r="E10" s="6"/>
      <c r="F10" s="6"/>
      <c r="G10" s="6"/>
      <c r="H10" s="6"/>
      <c r="I10" s="6"/>
      <c r="J10" s="6"/>
      <c r="K10" s="6"/>
    </row>
    <row r="11" spans="1:11" ht="26.25" customHeight="1" x14ac:dyDescent="0.2">
      <c r="A11" s="139"/>
      <c r="B11" s="5"/>
      <c r="C11" s="5"/>
      <c r="D11" s="5"/>
      <c r="E11" s="5"/>
      <c r="F11" s="5"/>
      <c r="G11" s="4"/>
      <c r="H11" s="4"/>
      <c r="I11" s="4"/>
      <c r="J11" s="4"/>
      <c r="K11" s="4"/>
    </row>
    <row r="12" spans="1:11" x14ac:dyDescent="0.2">
      <c r="A12" t="s">
        <v>96</v>
      </c>
    </row>
    <row r="14" spans="1:11" x14ac:dyDescent="0.2">
      <c r="A14" s="135" t="s">
        <v>97</v>
      </c>
    </row>
    <row r="15" spans="1:11" x14ac:dyDescent="0.2">
      <c r="A15" s="3" t="s">
        <v>98</v>
      </c>
      <c r="B15" s="3"/>
      <c r="C15" s="3"/>
      <c r="D15" s="3"/>
      <c r="E15" s="3"/>
      <c r="F15" s="10" t="s">
        <v>99</v>
      </c>
      <c r="G15" s="10"/>
      <c r="H15" s="10"/>
      <c r="I15" s="10"/>
      <c r="J15" s="10"/>
    </row>
    <row r="16" spans="1:11" ht="24" customHeight="1" x14ac:dyDescent="0.2">
      <c r="A16" s="2"/>
      <c r="B16" s="2"/>
      <c r="C16" s="2"/>
      <c r="D16" s="2"/>
      <c r="E16" s="2"/>
      <c r="F16" s="1"/>
      <c r="G16" s="1"/>
      <c r="H16" s="1"/>
      <c r="I16" s="1"/>
      <c r="J16" s="1"/>
    </row>
    <row r="17" spans="1:12" ht="24.75" customHeight="1" x14ac:dyDescent="0.2">
      <c r="A17" s="140"/>
      <c r="B17" s="140"/>
      <c r="C17" s="140"/>
      <c r="D17" s="140"/>
      <c r="E17" s="140"/>
      <c r="F17" s="141"/>
      <c r="G17" s="141"/>
      <c r="H17" s="141"/>
      <c r="I17" s="141"/>
      <c r="J17" s="141"/>
    </row>
    <row r="19" spans="1:12" x14ac:dyDescent="0.2">
      <c r="A19" s="135" t="s">
        <v>100</v>
      </c>
    </row>
    <row r="20" spans="1:12" x14ac:dyDescent="0.2">
      <c r="A20" s="3" t="s">
        <v>98</v>
      </c>
      <c r="B20" s="3"/>
      <c r="C20" s="3"/>
      <c r="D20" s="3"/>
      <c r="E20" s="3"/>
      <c r="F20" s="10" t="s">
        <v>99</v>
      </c>
      <c r="G20" s="10"/>
      <c r="H20" s="10"/>
      <c r="I20" s="10"/>
      <c r="J20" s="10"/>
    </row>
    <row r="21" spans="1:12" ht="24.75" customHeight="1" x14ac:dyDescent="0.2">
      <c r="A21" s="142"/>
      <c r="B21" s="142"/>
      <c r="C21" s="142"/>
      <c r="D21" s="142"/>
      <c r="E21" s="142"/>
      <c r="F21" s="143"/>
      <c r="G21" s="143"/>
      <c r="H21" s="143"/>
      <c r="I21" s="143"/>
      <c r="J21" s="143"/>
    </row>
    <row r="22" spans="1:12" ht="25.5" customHeight="1" x14ac:dyDescent="0.2">
      <c r="A22" s="144"/>
      <c r="B22" s="144"/>
      <c r="C22" s="144"/>
      <c r="D22" s="144"/>
      <c r="E22" s="144"/>
      <c r="F22" s="145"/>
      <c r="G22" s="145"/>
      <c r="H22" s="145"/>
      <c r="I22" s="145"/>
      <c r="J22" s="145"/>
    </row>
    <row r="24" spans="1:12" x14ac:dyDescent="0.2">
      <c r="A24" s="135" t="s">
        <v>101</v>
      </c>
    </row>
    <row r="25" spans="1:12" x14ac:dyDescent="0.2">
      <c r="A25" s="3" t="s">
        <v>102</v>
      </c>
      <c r="B25" s="3"/>
      <c r="C25" s="3"/>
      <c r="D25" s="3"/>
      <c r="E25" s="3"/>
      <c r="F25" s="146" t="s">
        <v>103</v>
      </c>
      <c r="G25" s="146"/>
      <c r="H25" s="10" t="s">
        <v>104</v>
      </c>
      <c r="I25" s="10"/>
      <c r="J25" s="10"/>
      <c r="K25" s="10"/>
      <c r="L25" s="10"/>
    </row>
    <row r="26" spans="1:12" ht="96.95" customHeight="1" x14ac:dyDescent="0.2">
      <c r="A26" s="147"/>
      <c r="B26" s="147"/>
      <c r="C26" s="147"/>
      <c r="D26" s="147"/>
      <c r="E26" s="147"/>
      <c r="F26" s="148"/>
      <c r="G26" s="148"/>
      <c r="H26" s="149"/>
      <c r="I26" s="149"/>
      <c r="J26" s="149"/>
      <c r="K26" s="149"/>
      <c r="L26" s="149"/>
    </row>
    <row r="27" spans="1:12" ht="52.5" customHeight="1" x14ac:dyDescent="0.2">
      <c r="A27" s="140"/>
      <c r="B27" s="140"/>
      <c r="C27" s="140"/>
      <c r="D27" s="140"/>
      <c r="E27" s="140"/>
      <c r="F27" s="150"/>
      <c r="G27" s="150"/>
      <c r="H27" s="141"/>
      <c r="I27" s="141"/>
      <c r="J27" s="141"/>
      <c r="K27" s="141"/>
      <c r="L27" s="141"/>
    </row>
    <row r="29" spans="1:12" x14ac:dyDescent="0.2">
      <c r="A29" s="135" t="s">
        <v>105</v>
      </c>
    </row>
    <row r="30" spans="1:12" x14ac:dyDescent="0.2">
      <c r="A30" s="3" t="s">
        <v>102</v>
      </c>
      <c r="B30" s="3"/>
      <c r="C30" s="3"/>
      <c r="D30" s="3"/>
      <c r="E30" s="3"/>
      <c r="F30" s="146" t="s">
        <v>103</v>
      </c>
      <c r="G30" s="146"/>
      <c r="H30" s="10" t="s">
        <v>104</v>
      </c>
      <c r="I30" s="10"/>
      <c r="J30" s="10"/>
      <c r="K30" s="10"/>
      <c r="L30" s="10"/>
    </row>
    <row r="31" spans="1:12" ht="120" customHeight="1" x14ac:dyDescent="0.2">
      <c r="A31" s="147"/>
      <c r="B31" s="147"/>
      <c r="C31" s="147"/>
      <c r="D31" s="147"/>
      <c r="E31" s="147"/>
      <c r="F31" s="148"/>
      <c r="G31" s="148"/>
      <c r="H31" s="149"/>
      <c r="I31" s="149"/>
      <c r="J31" s="149"/>
      <c r="K31" s="149"/>
      <c r="L31" s="149"/>
    </row>
    <row r="32" spans="1:12" ht="78" customHeight="1" x14ac:dyDescent="0.2">
      <c r="A32" s="151"/>
      <c r="B32" s="151"/>
      <c r="C32" s="151"/>
      <c r="D32" s="151"/>
      <c r="E32" s="151"/>
      <c r="F32" s="150"/>
      <c r="G32" s="150"/>
      <c r="H32" s="1"/>
      <c r="I32" s="1"/>
      <c r="J32" s="1"/>
      <c r="K32" s="1"/>
      <c r="L32" s="1"/>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topLeftCell="A2" zoomScaleNormal="100" workbookViewId="0">
      <selection activeCell="B10" sqref="B10:F10"/>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2019</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231.6" customHeight="1" x14ac:dyDescent="0.2">
      <c r="A9" s="137" t="s">
        <v>82</v>
      </c>
      <c r="B9" s="9" t="s">
        <v>128</v>
      </c>
      <c r="C9" s="9"/>
      <c r="D9" s="9"/>
      <c r="E9" s="9"/>
      <c r="F9" s="9"/>
      <c r="G9" s="9"/>
      <c r="H9" s="9"/>
      <c r="I9" s="9"/>
      <c r="J9" s="9"/>
      <c r="K9" s="9"/>
    </row>
    <row r="10" spans="1:11" ht="190.9" customHeight="1" x14ac:dyDescent="0.2">
      <c r="A10" s="138" t="s">
        <v>84</v>
      </c>
      <c r="B10" s="6" t="s">
        <v>129</v>
      </c>
      <c r="C10" s="6"/>
      <c r="D10" s="6"/>
      <c r="E10" s="6"/>
      <c r="F10" s="6"/>
      <c r="G10" s="6"/>
      <c r="H10" s="6"/>
      <c r="I10" s="6"/>
      <c r="J10" s="6"/>
      <c r="K10" s="6"/>
    </row>
    <row r="11" spans="1:11" ht="26.25" customHeight="1" x14ac:dyDescent="0.2">
      <c r="A11" s="139"/>
      <c r="B11" s="5"/>
      <c r="C11" s="5"/>
      <c r="D11" s="5"/>
      <c r="E11" s="5"/>
      <c r="F11" s="5"/>
      <c r="G11" s="4"/>
      <c r="H11" s="4"/>
      <c r="I11" s="4"/>
      <c r="J11" s="4"/>
      <c r="K11" s="4"/>
    </row>
    <row r="12" spans="1:11" x14ac:dyDescent="0.2">
      <c r="A12" t="s">
        <v>96</v>
      </c>
    </row>
    <row r="14" spans="1:11" x14ac:dyDescent="0.2">
      <c r="A14" s="135" t="s">
        <v>97</v>
      </c>
    </row>
    <row r="15" spans="1:11" x14ac:dyDescent="0.2">
      <c r="A15" s="3" t="s">
        <v>98</v>
      </c>
      <c r="B15" s="3"/>
      <c r="C15" s="3"/>
      <c r="D15" s="3"/>
      <c r="E15" s="3"/>
      <c r="F15" s="10" t="s">
        <v>99</v>
      </c>
      <c r="G15" s="10"/>
      <c r="H15" s="10"/>
      <c r="I15" s="10"/>
      <c r="J15" s="10"/>
    </row>
    <row r="16" spans="1:11" ht="24" customHeight="1" x14ac:dyDescent="0.2">
      <c r="A16" s="2"/>
      <c r="B16" s="2"/>
      <c r="C16" s="2"/>
      <c r="D16" s="2"/>
      <c r="E16" s="2"/>
      <c r="F16" s="1"/>
      <c r="G16" s="1"/>
      <c r="H16" s="1"/>
      <c r="I16" s="1"/>
      <c r="J16" s="1"/>
    </row>
    <row r="17" spans="1:12" ht="24.75" customHeight="1" x14ac:dyDescent="0.2">
      <c r="A17" s="140"/>
      <c r="B17" s="140"/>
      <c r="C17" s="140"/>
      <c r="D17" s="140"/>
      <c r="E17" s="140"/>
      <c r="F17" s="141"/>
      <c r="G17" s="141"/>
      <c r="H17" s="141"/>
      <c r="I17" s="141"/>
      <c r="J17" s="141"/>
    </row>
    <row r="19" spans="1:12" x14ac:dyDescent="0.2">
      <c r="A19" s="135" t="s">
        <v>100</v>
      </c>
    </row>
    <row r="20" spans="1:12" x14ac:dyDescent="0.2">
      <c r="A20" s="3" t="s">
        <v>98</v>
      </c>
      <c r="B20" s="3"/>
      <c r="C20" s="3"/>
      <c r="D20" s="3"/>
      <c r="E20" s="3"/>
      <c r="F20" s="10" t="s">
        <v>99</v>
      </c>
      <c r="G20" s="10"/>
      <c r="H20" s="10"/>
      <c r="I20" s="10"/>
      <c r="J20" s="10"/>
    </row>
    <row r="21" spans="1:12" ht="24.75" customHeight="1" x14ac:dyDescent="0.2">
      <c r="A21" s="142"/>
      <c r="B21" s="142"/>
      <c r="C21" s="142"/>
      <c r="D21" s="142"/>
      <c r="E21" s="142"/>
      <c r="F21" s="143"/>
      <c r="G21" s="143"/>
      <c r="H21" s="143"/>
      <c r="I21" s="143"/>
      <c r="J21" s="143"/>
    </row>
    <row r="22" spans="1:12" ht="25.5" customHeight="1" x14ac:dyDescent="0.2">
      <c r="A22" s="144"/>
      <c r="B22" s="144"/>
      <c r="C22" s="144"/>
      <c r="D22" s="144"/>
      <c r="E22" s="144"/>
      <c r="F22" s="145"/>
      <c r="G22" s="145"/>
      <c r="H22" s="145"/>
      <c r="I22" s="145"/>
      <c r="J22" s="145"/>
    </row>
    <row r="24" spans="1:12" x14ac:dyDescent="0.2">
      <c r="A24" s="135" t="s">
        <v>101</v>
      </c>
    </row>
    <row r="25" spans="1:12" x14ac:dyDescent="0.2">
      <c r="A25" s="3" t="s">
        <v>102</v>
      </c>
      <c r="B25" s="3"/>
      <c r="C25" s="3"/>
      <c r="D25" s="3"/>
      <c r="E25" s="3"/>
      <c r="F25" s="146" t="s">
        <v>103</v>
      </c>
      <c r="G25" s="146"/>
      <c r="H25" s="10" t="s">
        <v>104</v>
      </c>
      <c r="I25" s="10"/>
      <c r="J25" s="10"/>
      <c r="K25" s="10"/>
      <c r="L25" s="10"/>
    </row>
    <row r="26" spans="1:12" ht="96.95" customHeight="1" x14ac:dyDescent="0.2">
      <c r="A26" s="147"/>
      <c r="B26" s="147"/>
      <c r="C26" s="147"/>
      <c r="D26" s="147"/>
      <c r="E26" s="147"/>
      <c r="F26" s="148"/>
      <c r="G26" s="148"/>
      <c r="H26" s="149"/>
      <c r="I26" s="149"/>
      <c r="J26" s="149"/>
      <c r="K26" s="149"/>
      <c r="L26" s="149"/>
    </row>
    <row r="27" spans="1:12" ht="52.5" customHeight="1" x14ac:dyDescent="0.2">
      <c r="A27" s="140"/>
      <c r="B27" s="140"/>
      <c r="C27" s="140"/>
      <c r="D27" s="140"/>
      <c r="E27" s="140"/>
      <c r="F27" s="150"/>
      <c r="G27" s="150"/>
      <c r="H27" s="141"/>
      <c r="I27" s="141"/>
      <c r="J27" s="141"/>
      <c r="K27" s="141"/>
      <c r="L27" s="141"/>
    </row>
    <row r="29" spans="1:12" x14ac:dyDescent="0.2">
      <c r="A29" s="135" t="s">
        <v>105</v>
      </c>
    </row>
    <row r="30" spans="1:12" x14ac:dyDescent="0.2">
      <c r="A30" s="3" t="s">
        <v>102</v>
      </c>
      <c r="B30" s="3"/>
      <c r="C30" s="3"/>
      <c r="D30" s="3"/>
      <c r="E30" s="3"/>
      <c r="F30" s="146" t="s">
        <v>103</v>
      </c>
      <c r="G30" s="146"/>
      <c r="H30" s="10" t="s">
        <v>104</v>
      </c>
      <c r="I30" s="10"/>
      <c r="J30" s="10"/>
      <c r="K30" s="10"/>
      <c r="L30" s="10"/>
    </row>
    <row r="31" spans="1:12" ht="120" customHeight="1" x14ac:dyDescent="0.2">
      <c r="A31" s="147"/>
      <c r="B31" s="147"/>
      <c r="C31" s="147"/>
      <c r="D31" s="147"/>
      <c r="E31" s="147"/>
      <c r="F31" s="148"/>
      <c r="G31" s="148"/>
      <c r="H31" s="149"/>
      <c r="I31" s="149"/>
      <c r="J31" s="149"/>
      <c r="K31" s="149"/>
      <c r="L31" s="149"/>
    </row>
    <row r="32" spans="1:12" ht="78" customHeight="1" x14ac:dyDescent="0.2">
      <c r="A32" s="151"/>
      <c r="B32" s="151"/>
      <c r="C32" s="151"/>
      <c r="D32" s="151"/>
      <c r="E32" s="151"/>
      <c r="F32" s="150"/>
      <c r="G32" s="150"/>
      <c r="H32" s="1"/>
      <c r="I32" s="1"/>
      <c r="J32" s="1"/>
      <c r="K32" s="1"/>
      <c r="L32" s="1"/>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L32"/>
  <sheetViews>
    <sheetView zoomScaleNormal="100" workbookViewId="0">
      <selection activeCell="B9" sqref="B9:F9"/>
    </sheetView>
  </sheetViews>
  <sheetFormatPr defaultRowHeight="12.75" x14ac:dyDescent="0.2"/>
  <cols>
    <col min="1" max="1" width="16.140625" customWidth="1"/>
    <col min="2" max="2" width="22.85546875" customWidth="1"/>
    <col min="3" max="1025" width="8.85546875" customWidth="1"/>
  </cols>
  <sheetData>
    <row r="2" spans="1:11" x14ac:dyDescent="0.2">
      <c r="A2" s="129" t="s">
        <v>0</v>
      </c>
      <c r="B2" s="130"/>
    </row>
    <row r="3" spans="1:11" x14ac:dyDescent="0.2">
      <c r="A3" s="131" t="s">
        <v>2</v>
      </c>
      <c r="B3" s="132" t="str">
        <f>Metrics!B3</f>
        <v>Security</v>
      </c>
    </row>
    <row r="4" spans="1:11" x14ac:dyDescent="0.2">
      <c r="A4" s="20" t="s">
        <v>5</v>
      </c>
      <c r="B4" s="133">
        <v>2019</v>
      </c>
    </row>
    <row r="5" spans="1:11" x14ac:dyDescent="0.2">
      <c r="A5" s="26" t="s">
        <v>7</v>
      </c>
      <c r="B5" s="134" t="str">
        <f>Metrics!B5</f>
        <v>Dave Kelsey</v>
      </c>
    </row>
    <row r="7" spans="1:11" x14ac:dyDescent="0.2">
      <c r="A7" s="135" t="s">
        <v>89</v>
      </c>
    </row>
    <row r="8" spans="1:11" ht="16.5" customHeight="1" x14ac:dyDescent="0.2">
      <c r="A8" s="136" t="s">
        <v>71</v>
      </c>
      <c r="B8" s="11" t="s">
        <v>90</v>
      </c>
      <c r="C8" s="11"/>
      <c r="D8" s="11"/>
      <c r="E8" s="11"/>
      <c r="F8" s="11"/>
      <c r="G8" s="10" t="s">
        <v>91</v>
      </c>
      <c r="H8" s="10"/>
      <c r="I8" s="10"/>
      <c r="J8" s="10"/>
      <c r="K8" s="10"/>
    </row>
    <row r="9" spans="1:11" ht="231.6" customHeight="1" x14ac:dyDescent="0.2">
      <c r="A9" s="137" t="s">
        <v>82</v>
      </c>
      <c r="B9" s="9" t="s">
        <v>145</v>
      </c>
      <c r="C9" s="9"/>
      <c r="D9" s="9"/>
      <c r="E9" s="9"/>
      <c r="F9" s="9"/>
      <c r="G9" s="9"/>
      <c r="H9" s="9"/>
      <c r="I9" s="9"/>
      <c r="J9" s="9"/>
      <c r="K9" s="9"/>
    </row>
    <row r="10" spans="1:11" ht="190.9" customHeight="1" x14ac:dyDescent="0.2">
      <c r="A10" s="138" t="s">
        <v>84</v>
      </c>
      <c r="B10" s="6" t="s">
        <v>146</v>
      </c>
      <c r="C10" s="6"/>
      <c r="D10" s="6"/>
      <c r="E10" s="6"/>
      <c r="F10" s="6"/>
      <c r="G10" s="6"/>
      <c r="H10" s="6"/>
      <c r="I10" s="6"/>
      <c r="J10" s="6"/>
      <c r="K10" s="6"/>
    </row>
    <row r="11" spans="1:11" ht="26.25" customHeight="1" x14ac:dyDescent="0.2">
      <c r="A11" s="139"/>
      <c r="B11" s="5"/>
      <c r="C11" s="5"/>
      <c r="D11" s="5"/>
      <c r="E11" s="5"/>
      <c r="F11" s="5"/>
      <c r="G11" s="4"/>
      <c r="H11" s="4"/>
      <c r="I11" s="4"/>
      <c r="J11" s="4"/>
      <c r="K11" s="4"/>
    </row>
    <row r="12" spans="1:11" x14ac:dyDescent="0.2">
      <c r="A12" t="s">
        <v>96</v>
      </c>
    </row>
    <row r="14" spans="1:11" x14ac:dyDescent="0.2">
      <c r="A14" s="135" t="s">
        <v>97</v>
      </c>
    </row>
    <row r="15" spans="1:11" x14ac:dyDescent="0.2">
      <c r="A15" s="3" t="s">
        <v>98</v>
      </c>
      <c r="B15" s="3"/>
      <c r="C15" s="3"/>
      <c r="D15" s="3"/>
      <c r="E15" s="3"/>
      <c r="F15" s="10" t="s">
        <v>99</v>
      </c>
      <c r="G15" s="10"/>
      <c r="H15" s="10"/>
      <c r="I15" s="10"/>
      <c r="J15" s="10"/>
    </row>
    <row r="16" spans="1:11" ht="24" customHeight="1" x14ac:dyDescent="0.2">
      <c r="A16" s="2"/>
      <c r="B16" s="2"/>
      <c r="C16" s="2"/>
      <c r="D16" s="2"/>
      <c r="E16" s="2"/>
      <c r="F16" s="1"/>
      <c r="G16" s="1"/>
      <c r="H16" s="1"/>
      <c r="I16" s="1"/>
      <c r="J16" s="1"/>
    </row>
    <row r="17" spans="1:12" ht="24.75" customHeight="1" x14ac:dyDescent="0.2">
      <c r="A17" s="140"/>
      <c r="B17" s="140"/>
      <c r="C17" s="140"/>
      <c r="D17" s="140"/>
      <c r="E17" s="140"/>
      <c r="F17" s="141"/>
      <c r="G17" s="141"/>
      <c r="H17" s="141"/>
      <c r="I17" s="141"/>
      <c r="J17" s="141"/>
    </row>
    <row r="19" spans="1:12" x14ac:dyDescent="0.2">
      <c r="A19" s="135" t="s">
        <v>100</v>
      </c>
    </row>
    <row r="20" spans="1:12" x14ac:dyDescent="0.2">
      <c r="A20" s="3" t="s">
        <v>98</v>
      </c>
      <c r="B20" s="3"/>
      <c r="C20" s="3"/>
      <c r="D20" s="3"/>
      <c r="E20" s="3"/>
      <c r="F20" s="10" t="s">
        <v>99</v>
      </c>
      <c r="G20" s="10"/>
      <c r="H20" s="10"/>
      <c r="I20" s="10"/>
      <c r="J20" s="10"/>
    </row>
    <row r="21" spans="1:12" ht="24.75" customHeight="1" x14ac:dyDescent="0.2">
      <c r="A21" s="142"/>
      <c r="B21" s="142"/>
      <c r="C21" s="142"/>
      <c r="D21" s="142"/>
      <c r="E21" s="142"/>
      <c r="F21" s="143"/>
      <c r="G21" s="143"/>
      <c r="H21" s="143"/>
      <c r="I21" s="143"/>
      <c r="J21" s="143"/>
    </row>
    <row r="22" spans="1:12" ht="25.5" customHeight="1" x14ac:dyDescent="0.2">
      <c r="A22" s="144"/>
      <c r="B22" s="144"/>
      <c r="C22" s="144"/>
      <c r="D22" s="144"/>
      <c r="E22" s="144"/>
      <c r="F22" s="145"/>
      <c r="G22" s="145"/>
      <c r="H22" s="145"/>
      <c r="I22" s="145"/>
      <c r="J22" s="145"/>
    </row>
    <row r="24" spans="1:12" x14ac:dyDescent="0.2">
      <c r="A24" s="135" t="s">
        <v>101</v>
      </c>
    </row>
    <row r="25" spans="1:12" x14ac:dyDescent="0.2">
      <c r="A25" s="3" t="s">
        <v>102</v>
      </c>
      <c r="B25" s="3"/>
      <c r="C25" s="3"/>
      <c r="D25" s="3"/>
      <c r="E25" s="3"/>
      <c r="F25" s="146" t="s">
        <v>103</v>
      </c>
      <c r="G25" s="146"/>
      <c r="H25" s="10" t="s">
        <v>104</v>
      </c>
      <c r="I25" s="10"/>
      <c r="J25" s="10"/>
      <c r="K25" s="10"/>
      <c r="L25" s="10"/>
    </row>
    <row r="26" spans="1:12" ht="96.95" customHeight="1" x14ac:dyDescent="0.2">
      <c r="A26" s="147"/>
      <c r="B26" s="147"/>
      <c r="C26" s="147"/>
      <c r="D26" s="147"/>
      <c r="E26" s="147"/>
      <c r="F26" s="148"/>
      <c r="G26" s="148"/>
      <c r="H26" s="149"/>
      <c r="I26" s="149"/>
      <c r="J26" s="149"/>
      <c r="K26" s="149"/>
      <c r="L26" s="149"/>
    </row>
    <row r="27" spans="1:12" ht="52.5" customHeight="1" x14ac:dyDescent="0.2">
      <c r="A27" s="140"/>
      <c r="B27" s="140"/>
      <c r="C27" s="140"/>
      <c r="D27" s="140"/>
      <c r="E27" s="140"/>
      <c r="F27" s="150"/>
      <c r="G27" s="150"/>
      <c r="H27" s="141"/>
      <c r="I27" s="141"/>
      <c r="J27" s="141"/>
      <c r="K27" s="141"/>
      <c r="L27" s="141"/>
    </row>
    <row r="29" spans="1:12" x14ac:dyDescent="0.2">
      <c r="A29" s="135" t="s">
        <v>105</v>
      </c>
    </row>
    <row r="30" spans="1:12" x14ac:dyDescent="0.2">
      <c r="A30" s="3" t="s">
        <v>102</v>
      </c>
      <c r="B30" s="3"/>
      <c r="C30" s="3"/>
      <c r="D30" s="3"/>
      <c r="E30" s="3"/>
      <c r="F30" s="146" t="s">
        <v>103</v>
      </c>
      <c r="G30" s="146"/>
      <c r="H30" s="10" t="s">
        <v>104</v>
      </c>
      <c r="I30" s="10"/>
      <c r="J30" s="10"/>
      <c r="K30" s="10"/>
      <c r="L30" s="10"/>
    </row>
    <row r="31" spans="1:12" ht="120" customHeight="1" x14ac:dyDescent="0.2">
      <c r="A31" s="147"/>
      <c r="B31" s="147"/>
      <c r="C31" s="147"/>
      <c r="D31" s="147"/>
      <c r="E31" s="147"/>
      <c r="F31" s="148"/>
      <c r="G31" s="148"/>
      <c r="H31" s="149"/>
      <c r="I31" s="149"/>
      <c r="J31" s="149"/>
      <c r="K31" s="149"/>
      <c r="L31" s="149"/>
    </row>
    <row r="32" spans="1:12" ht="78" customHeight="1" x14ac:dyDescent="0.2">
      <c r="A32" s="151"/>
      <c r="B32" s="151"/>
      <c r="C32" s="151"/>
      <c r="D32" s="151"/>
      <c r="E32" s="151"/>
      <c r="F32" s="150"/>
      <c r="G32" s="150"/>
      <c r="H32" s="1"/>
      <c r="I32" s="1"/>
      <c r="J32" s="1"/>
      <c r="K32" s="1"/>
      <c r="L32" s="1"/>
    </row>
  </sheetData>
  <mergeCells count="38">
    <mergeCell ref="A32:E32"/>
    <mergeCell ref="F32:G32"/>
    <mergeCell ref="H32:L32"/>
    <mergeCell ref="A30:E30"/>
    <mergeCell ref="F30:G30"/>
    <mergeCell ref="H30:L30"/>
    <mergeCell ref="A31:E31"/>
    <mergeCell ref="F31:G31"/>
    <mergeCell ref="H31:L31"/>
    <mergeCell ref="A26:E26"/>
    <mergeCell ref="F26:G26"/>
    <mergeCell ref="H26:L26"/>
    <mergeCell ref="A27:E27"/>
    <mergeCell ref="F27:G27"/>
    <mergeCell ref="H27:L27"/>
    <mergeCell ref="A22:E22"/>
    <mergeCell ref="F22:J22"/>
    <mergeCell ref="A25:E25"/>
    <mergeCell ref="F25:G25"/>
    <mergeCell ref="H25:L25"/>
    <mergeCell ref="A17:E17"/>
    <mergeCell ref="F17:J17"/>
    <mergeCell ref="A20:E20"/>
    <mergeCell ref="F20:J20"/>
    <mergeCell ref="A21:E21"/>
    <mergeCell ref="F21:J21"/>
    <mergeCell ref="B11:F11"/>
    <mergeCell ref="G11:K11"/>
    <mergeCell ref="A15:E15"/>
    <mergeCell ref="F15:J15"/>
    <mergeCell ref="A16:E16"/>
    <mergeCell ref="F16:J16"/>
    <mergeCell ref="B8:F8"/>
    <mergeCell ref="G8:K8"/>
    <mergeCell ref="B9:F9"/>
    <mergeCell ref="G9:K9"/>
    <mergeCell ref="B10:F10"/>
    <mergeCell ref="G10:K10"/>
  </mergeCells>
  <pageMargins left="0.75" right="0.75" top="1" bottom="1" header="0.51180555555555496" footer="0.51180555555555496"/>
  <pageSetup paperSize="9" firstPageNumber="0" orientation="portrait" horizontalDpi="300" verticalDpi="30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29"/>
  <sheetViews>
    <sheetView zoomScaleNormal="100" workbookViewId="0">
      <selection activeCell="B4" sqref="B4"/>
    </sheetView>
  </sheetViews>
  <sheetFormatPr defaultRowHeight="12.75" x14ac:dyDescent="0.2"/>
  <cols>
    <col min="1" max="1025" width="8.85546875" customWidth="1"/>
  </cols>
  <sheetData>
    <row r="2" spans="2:13" x14ac:dyDescent="0.2">
      <c r="B2" s="135" t="s">
        <v>130</v>
      </c>
    </row>
    <row r="3" spans="2:13" x14ac:dyDescent="0.2">
      <c r="B3" s="3" t="s">
        <v>131</v>
      </c>
      <c r="C3" s="3"/>
      <c r="D3" s="3"/>
      <c r="E3" s="3"/>
      <c r="F3" s="3"/>
      <c r="G3" s="146" t="s">
        <v>132</v>
      </c>
      <c r="H3" s="146"/>
      <c r="I3" s="153" t="s">
        <v>133</v>
      </c>
      <c r="J3" s="153"/>
      <c r="K3" s="153"/>
      <c r="L3" s="153"/>
      <c r="M3" s="153"/>
    </row>
    <row r="4" spans="2:13" ht="13.5" customHeight="1" x14ac:dyDescent="0.2">
      <c r="B4" s="2"/>
      <c r="C4" s="2"/>
      <c r="D4" s="2"/>
      <c r="E4" s="2"/>
      <c r="F4" s="2"/>
      <c r="G4" s="154"/>
      <c r="H4" s="154"/>
      <c r="I4" s="155"/>
      <c r="J4" s="155"/>
      <c r="K4" s="155"/>
      <c r="L4" s="155"/>
      <c r="M4" s="155"/>
    </row>
    <row r="5" spans="2:13" x14ac:dyDescent="0.2">
      <c r="B5" s="156"/>
      <c r="C5" s="156"/>
      <c r="D5" s="156"/>
      <c r="E5" s="156"/>
      <c r="F5" s="156"/>
      <c r="G5" s="157"/>
      <c r="H5" s="157"/>
      <c r="I5" s="155"/>
      <c r="J5" s="155"/>
      <c r="K5" s="155"/>
      <c r="L5" s="155"/>
      <c r="M5" s="155"/>
    </row>
    <row r="6" spans="2:13" x14ac:dyDescent="0.2">
      <c r="B6" s="3" t="s">
        <v>134</v>
      </c>
      <c r="C6" s="3"/>
      <c r="D6" s="3"/>
      <c r="E6" s="3"/>
      <c r="F6" s="3"/>
      <c r="G6" s="146" t="s">
        <v>132</v>
      </c>
      <c r="H6" s="146"/>
      <c r="I6" s="153" t="s">
        <v>133</v>
      </c>
      <c r="J6" s="153"/>
      <c r="K6" s="153"/>
      <c r="L6" s="153"/>
      <c r="M6" s="153"/>
    </row>
    <row r="7" spans="2:13" x14ac:dyDescent="0.2">
      <c r="B7" s="158"/>
      <c r="C7" s="158"/>
      <c r="D7" s="158"/>
      <c r="E7" s="158"/>
      <c r="F7" s="158"/>
      <c r="G7" s="159"/>
      <c r="H7" s="159"/>
      <c r="I7" s="143"/>
      <c r="J7" s="143"/>
      <c r="K7" s="143"/>
      <c r="L7" s="143"/>
      <c r="M7" s="143"/>
    </row>
    <row r="8" spans="2:13" x14ac:dyDescent="0.2">
      <c r="B8" s="160"/>
      <c r="C8" s="160"/>
      <c r="D8" s="160"/>
      <c r="E8" s="160"/>
      <c r="F8" s="160"/>
      <c r="G8" s="161"/>
      <c r="H8" s="161"/>
      <c r="I8" s="162"/>
      <c r="J8" s="162"/>
      <c r="K8" s="162"/>
      <c r="L8" s="162"/>
      <c r="M8" s="162"/>
    </row>
    <row r="9" spans="2:13" x14ac:dyDescent="0.2">
      <c r="B9" s="3" t="s">
        <v>135</v>
      </c>
      <c r="C9" s="3"/>
      <c r="D9" s="3"/>
      <c r="E9" s="3"/>
      <c r="F9" s="3"/>
      <c r="G9" s="146" t="s">
        <v>132</v>
      </c>
      <c r="H9" s="146"/>
      <c r="I9" s="153" t="s">
        <v>133</v>
      </c>
      <c r="J9" s="153"/>
      <c r="K9" s="153"/>
      <c r="L9" s="153"/>
      <c r="M9" s="153"/>
    </row>
    <row r="10" spans="2:13" x14ac:dyDescent="0.2">
      <c r="B10" s="158"/>
      <c r="C10" s="158"/>
      <c r="D10" s="158"/>
      <c r="E10" s="158"/>
      <c r="F10" s="158"/>
      <c r="G10" s="159"/>
      <c r="H10" s="159"/>
      <c r="I10" s="143"/>
      <c r="J10" s="143"/>
      <c r="K10" s="143"/>
      <c r="L10" s="143"/>
      <c r="M10" s="143"/>
    </row>
    <row r="11" spans="2:13" x14ac:dyDescent="0.2">
      <c r="B11" s="160"/>
      <c r="C11" s="160"/>
      <c r="D11" s="160"/>
      <c r="E11" s="160"/>
      <c r="F11" s="160"/>
      <c r="G11" s="161"/>
      <c r="H11" s="161"/>
      <c r="I11" s="162"/>
      <c r="J11" s="162"/>
      <c r="K11" s="162"/>
      <c r="L11" s="162"/>
      <c r="M11" s="162"/>
    </row>
    <row r="12" spans="2:13" x14ac:dyDescent="0.2">
      <c r="B12" s="3" t="s">
        <v>136</v>
      </c>
      <c r="C12" s="3"/>
      <c r="D12" s="3"/>
      <c r="E12" s="3"/>
      <c r="F12" s="3"/>
      <c r="G12" s="146" t="s">
        <v>132</v>
      </c>
      <c r="H12" s="146"/>
      <c r="I12" s="153" t="s">
        <v>133</v>
      </c>
      <c r="J12" s="153"/>
      <c r="K12" s="153"/>
      <c r="L12" s="153"/>
      <c r="M12" s="153"/>
    </row>
    <row r="13" spans="2:13" x14ac:dyDescent="0.2">
      <c r="B13" s="158"/>
      <c r="C13" s="158"/>
      <c r="D13" s="158"/>
      <c r="E13" s="158"/>
      <c r="F13" s="158"/>
      <c r="G13" s="159"/>
      <c r="H13" s="159"/>
      <c r="I13" s="143"/>
      <c r="J13" s="143"/>
      <c r="K13" s="143"/>
      <c r="L13" s="143"/>
      <c r="M13" s="143"/>
    </row>
    <row r="14" spans="2:13" x14ac:dyDescent="0.2">
      <c r="B14" s="160"/>
      <c r="C14" s="160"/>
      <c r="D14" s="160"/>
      <c r="E14" s="160"/>
      <c r="F14" s="160"/>
      <c r="G14" s="161"/>
      <c r="H14" s="161"/>
      <c r="I14" s="162"/>
      <c r="J14" s="162"/>
      <c r="K14" s="162"/>
      <c r="L14" s="162"/>
      <c r="M14" s="162"/>
    </row>
    <row r="15" spans="2:13" x14ac:dyDescent="0.2">
      <c r="B15" s="3" t="s">
        <v>137</v>
      </c>
      <c r="C15" s="3"/>
      <c r="D15" s="3"/>
      <c r="E15" s="3"/>
      <c r="F15" s="3"/>
      <c r="G15" s="146" t="s">
        <v>132</v>
      </c>
      <c r="H15" s="146"/>
      <c r="I15" s="153" t="s">
        <v>133</v>
      </c>
      <c r="J15" s="153"/>
      <c r="K15" s="153"/>
      <c r="L15" s="153"/>
      <c r="M15" s="153"/>
    </row>
    <row r="16" spans="2:13" x14ac:dyDescent="0.2">
      <c r="B16" s="158"/>
      <c r="C16" s="158"/>
      <c r="D16" s="158"/>
      <c r="E16" s="158"/>
      <c r="F16" s="158"/>
      <c r="G16" s="159"/>
      <c r="H16" s="159"/>
      <c r="I16" s="143"/>
      <c r="J16" s="143"/>
      <c r="K16" s="143"/>
      <c r="L16" s="143"/>
      <c r="M16" s="143"/>
    </row>
    <row r="17" spans="2:13" x14ac:dyDescent="0.2">
      <c r="B17" s="160"/>
      <c r="C17" s="160"/>
      <c r="D17" s="160"/>
      <c r="E17" s="160"/>
      <c r="F17" s="160"/>
      <c r="G17" s="161"/>
      <c r="H17" s="161"/>
      <c r="I17" s="162"/>
      <c r="J17" s="162"/>
      <c r="K17" s="162"/>
      <c r="L17" s="162"/>
      <c r="M17" s="162"/>
    </row>
    <row r="18" spans="2:13" x14ac:dyDescent="0.2">
      <c r="B18" s="3" t="s">
        <v>138</v>
      </c>
      <c r="C18" s="3"/>
      <c r="D18" s="3"/>
      <c r="E18" s="3"/>
      <c r="F18" s="3"/>
      <c r="G18" s="146" t="s">
        <v>132</v>
      </c>
      <c r="H18" s="146"/>
      <c r="I18" s="153" t="s">
        <v>133</v>
      </c>
      <c r="J18" s="153"/>
      <c r="K18" s="153"/>
      <c r="L18" s="153"/>
      <c r="M18" s="153"/>
    </row>
    <row r="19" spans="2:13" x14ac:dyDescent="0.2">
      <c r="B19" s="158"/>
      <c r="C19" s="158"/>
      <c r="D19" s="158"/>
      <c r="E19" s="158"/>
      <c r="F19" s="158"/>
      <c r="G19" s="159"/>
      <c r="H19" s="159"/>
      <c r="I19" s="143"/>
      <c r="J19" s="143"/>
      <c r="K19" s="143"/>
      <c r="L19" s="143"/>
      <c r="M19" s="143"/>
    </row>
    <row r="20" spans="2:13" x14ac:dyDescent="0.2">
      <c r="B20" s="160"/>
      <c r="C20" s="160"/>
      <c r="D20" s="160"/>
      <c r="E20" s="160"/>
      <c r="F20" s="160"/>
      <c r="G20" s="161"/>
      <c r="H20" s="161"/>
      <c r="I20" s="162"/>
      <c r="J20" s="162"/>
      <c r="K20" s="162"/>
      <c r="L20" s="162"/>
      <c r="M20" s="162"/>
    </row>
    <row r="21" spans="2:13" x14ac:dyDescent="0.2">
      <c r="B21" s="3" t="s">
        <v>139</v>
      </c>
      <c r="C21" s="3"/>
      <c r="D21" s="3"/>
      <c r="E21" s="3"/>
      <c r="F21" s="3"/>
      <c r="G21" s="146" t="s">
        <v>132</v>
      </c>
      <c r="H21" s="146"/>
      <c r="I21" s="153" t="s">
        <v>133</v>
      </c>
      <c r="J21" s="153"/>
      <c r="K21" s="153"/>
      <c r="L21" s="153"/>
      <c r="M21" s="153"/>
    </row>
    <row r="22" spans="2:13" x14ac:dyDescent="0.2">
      <c r="B22" s="158"/>
      <c r="C22" s="158"/>
      <c r="D22" s="158"/>
      <c r="E22" s="158"/>
      <c r="F22" s="158"/>
      <c r="G22" s="159"/>
      <c r="H22" s="159"/>
      <c r="I22" s="143"/>
      <c r="J22" s="143"/>
      <c r="K22" s="143"/>
      <c r="L22" s="143"/>
      <c r="M22" s="143"/>
    </row>
    <row r="23" spans="2:13" x14ac:dyDescent="0.2">
      <c r="B23" s="160"/>
      <c r="C23" s="160"/>
      <c r="D23" s="160"/>
      <c r="E23" s="160"/>
      <c r="F23" s="160"/>
      <c r="G23" s="161"/>
      <c r="H23" s="161"/>
      <c r="I23" s="162"/>
      <c r="J23" s="162"/>
      <c r="K23" s="162"/>
      <c r="L23" s="162"/>
      <c r="M23" s="162"/>
    </row>
    <row r="24" spans="2:13" x14ac:dyDescent="0.2">
      <c r="B24" s="3" t="s">
        <v>140</v>
      </c>
      <c r="C24" s="3"/>
      <c r="D24" s="3"/>
      <c r="E24" s="3"/>
      <c r="F24" s="3"/>
      <c r="G24" s="146" t="s">
        <v>132</v>
      </c>
      <c r="H24" s="146"/>
      <c r="I24" s="153" t="s">
        <v>133</v>
      </c>
      <c r="J24" s="153"/>
      <c r="K24" s="153"/>
      <c r="L24" s="153"/>
      <c r="M24" s="153"/>
    </row>
    <row r="25" spans="2:13" x14ac:dyDescent="0.2">
      <c r="B25" s="158"/>
      <c r="C25" s="158"/>
      <c r="D25" s="158"/>
      <c r="E25" s="158"/>
      <c r="F25" s="158"/>
      <c r="G25" s="159"/>
      <c r="H25" s="159"/>
      <c r="I25" s="143"/>
      <c r="J25" s="143"/>
      <c r="K25" s="143"/>
      <c r="L25" s="143"/>
      <c r="M25" s="143"/>
    </row>
    <row r="26" spans="2:13" x14ac:dyDescent="0.2">
      <c r="B26" s="160"/>
      <c r="C26" s="160"/>
      <c r="D26" s="160"/>
      <c r="E26" s="160"/>
      <c r="F26" s="160"/>
      <c r="G26" s="161"/>
      <c r="H26" s="161"/>
      <c r="I26" s="162"/>
      <c r="J26" s="162"/>
      <c r="K26" s="162"/>
      <c r="L26" s="162"/>
      <c r="M26" s="162"/>
    </row>
    <row r="27" spans="2:13" x14ac:dyDescent="0.2">
      <c r="B27" s="3" t="s">
        <v>141</v>
      </c>
      <c r="C27" s="3"/>
      <c r="D27" s="3"/>
      <c r="E27" s="3"/>
      <c r="F27" s="3"/>
      <c r="G27" s="146" t="s">
        <v>132</v>
      </c>
      <c r="H27" s="146"/>
      <c r="I27" s="153" t="s">
        <v>133</v>
      </c>
      <c r="J27" s="153"/>
      <c r="K27" s="153"/>
      <c r="L27" s="153"/>
      <c r="M27" s="153"/>
    </row>
    <row r="28" spans="2:13" x14ac:dyDescent="0.2">
      <c r="B28" s="158"/>
      <c r="C28" s="158"/>
      <c r="D28" s="158"/>
      <c r="E28" s="158"/>
      <c r="F28" s="158"/>
      <c r="G28" s="159"/>
      <c r="H28" s="159"/>
      <c r="I28" s="143"/>
      <c r="J28" s="143"/>
      <c r="K28" s="143"/>
      <c r="L28" s="143"/>
      <c r="M28" s="143"/>
    </row>
    <row r="29" spans="2:13" x14ac:dyDescent="0.2">
      <c r="B29" s="160"/>
      <c r="C29" s="160"/>
      <c r="D29" s="160"/>
      <c r="E29" s="160"/>
      <c r="F29" s="160"/>
      <c r="G29" s="161"/>
      <c r="H29" s="161"/>
      <c r="I29" s="162"/>
      <c r="J29" s="162"/>
      <c r="K29" s="162"/>
      <c r="L29" s="162"/>
      <c r="M29" s="162"/>
    </row>
  </sheetData>
  <mergeCells count="81">
    <mergeCell ref="B29:F29"/>
    <mergeCell ref="G29:H29"/>
    <mergeCell ref="I29:M29"/>
    <mergeCell ref="B27:F27"/>
    <mergeCell ref="G27:H27"/>
    <mergeCell ref="I27:M27"/>
    <mergeCell ref="B28:F28"/>
    <mergeCell ref="G28:H28"/>
    <mergeCell ref="I28:M28"/>
    <mergeCell ref="B25:F25"/>
    <mergeCell ref="G25:H25"/>
    <mergeCell ref="I25:M25"/>
    <mergeCell ref="B26:F26"/>
    <mergeCell ref="G26:H26"/>
    <mergeCell ref="I26:M26"/>
    <mergeCell ref="B23:F23"/>
    <mergeCell ref="G23:H23"/>
    <mergeCell ref="I23:M23"/>
    <mergeCell ref="B24:F24"/>
    <mergeCell ref="G24:H24"/>
    <mergeCell ref="I24:M24"/>
    <mergeCell ref="B21:F21"/>
    <mergeCell ref="G21:H21"/>
    <mergeCell ref="I21:M21"/>
    <mergeCell ref="B22:F22"/>
    <mergeCell ref="G22:H22"/>
    <mergeCell ref="I22:M22"/>
    <mergeCell ref="B19:F19"/>
    <mergeCell ref="G19:H19"/>
    <mergeCell ref="I19:M19"/>
    <mergeCell ref="B20:F20"/>
    <mergeCell ref="G20:H20"/>
    <mergeCell ref="I20:M20"/>
    <mergeCell ref="B17:F17"/>
    <mergeCell ref="G17:H17"/>
    <mergeCell ref="I17:M17"/>
    <mergeCell ref="B18:F18"/>
    <mergeCell ref="G18:H18"/>
    <mergeCell ref="I18:M18"/>
    <mergeCell ref="B15:F15"/>
    <mergeCell ref="G15:H15"/>
    <mergeCell ref="I15:M15"/>
    <mergeCell ref="B16:F16"/>
    <mergeCell ref="G16:H16"/>
    <mergeCell ref="I16:M16"/>
    <mergeCell ref="B13:F13"/>
    <mergeCell ref="G13:H13"/>
    <mergeCell ref="I13:M13"/>
    <mergeCell ref="B14:F14"/>
    <mergeCell ref="G14:H14"/>
    <mergeCell ref="I14:M14"/>
    <mergeCell ref="B11:F11"/>
    <mergeCell ref="G11:H11"/>
    <mergeCell ref="I11:M11"/>
    <mergeCell ref="B12:F12"/>
    <mergeCell ref="G12:H12"/>
    <mergeCell ref="I12:M12"/>
    <mergeCell ref="B9:F9"/>
    <mergeCell ref="G9:H9"/>
    <mergeCell ref="I9:M9"/>
    <mergeCell ref="B10:F10"/>
    <mergeCell ref="G10:H10"/>
    <mergeCell ref="I10:M10"/>
    <mergeCell ref="B7:F7"/>
    <mergeCell ref="G7:H7"/>
    <mergeCell ref="I7:M7"/>
    <mergeCell ref="B8:F8"/>
    <mergeCell ref="G8:H8"/>
    <mergeCell ref="I8:M8"/>
    <mergeCell ref="B5:F5"/>
    <mergeCell ref="G5:H5"/>
    <mergeCell ref="I5:M5"/>
    <mergeCell ref="B6:F6"/>
    <mergeCell ref="G6:H6"/>
    <mergeCell ref="I6:M6"/>
    <mergeCell ref="B3:F3"/>
    <mergeCell ref="G3:H3"/>
    <mergeCell ref="I3:M3"/>
    <mergeCell ref="B4:F4"/>
    <mergeCell ref="G4:H4"/>
    <mergeCell ref="I4:M4"/>
  </mergeCells>
  <pageMargins left="0.7" right="0.7" top="0.75" bottom="0.75" header="0.51180555555555496" footer="0.51180555555555496"/>
  <pageSetup paperSize="9" firstPageNumber="0" orientation="portrait" horizontalDpi="300" verticalDpi="30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Normal="100" workbookViewId="0"/>
  </sheetViews>
  <sheetFormatPr defaultRowHeight="12.75" x14ac:dyDescent="0.2"/>
  <cols>
    <col min="1" max="1025" width="11.42578125" customWidth="1"/>
  </cols>
  <sheetData/>
  <pageMargins left="0.75" right="0.75" top="1" bottom="1" header="0.51180555555555496" footer="0.51180555555555496"/>
  <pageSetup paperSize="9"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4"/>
  <sheetViews>
    <sheetView topLeftCell="B3" zoomScaleNormal="100" workbookViewId="0">
      <selection activeCell="A24" sqref="A24"/>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9" x14ac:dyDescent="0.2">
      <c r="A2" s="46" t="s">
        <v>0</v>
      </c>
      <c r="B2" s="74"/>
    </row>
    <row r="3" spans="1:9" x14ac:dyDescent="0.2">
      <c r="A3" s="75" t="s">
        <v>2</v>
      </c>
      <c r="B3" s="76" t="str">
        <f>Metrics!B3</f>
        <v>Security</v>
      </c>
    </row>
    <row r="4" spans="1:9" x14ac:dyDescent="0.2">
      <c r="A4" s="54" t="s">
        <v>5</v>
      </c>
      <c r="B4" s="77">
        <v>2017</v>
      </c>
    </row>
    <row r="5" spans="1:9" x14ac:dyDescent="0.2">
      <c r="A5" s="57" t="s">
        <v>7</v>
      </c>
      <c r="B5" s="78" t="str">
        <f>Metrics!B5</f>
        <v>Dave Kelsey</v>
      </c>
    </row>
    <row r="7" spans="1:9" x14ac:dyDescent="0.2">
      <c r="A7" s="79" t="s">
        <v>67</v>
      </c>
      <c r="B7" s="79"/>
      <c r="C7" s="79"/>
    </row>
    <row r="8" spans="1:9" ht="13.5" customHeight="1" x14ac:dyDescent="0.2">
      <c r="A8" s="80"/>
      <c r="B8" s="81"/>
      <c r="C8" s="82"/>
      <c r="D8" s="13" t="s">
        <v>68</v>
      </c>
      <c r="E8" s="13"/>
      <c r="F8" s="13"/>
      <c r="G8" s="12" t="s">
        <v>69</v>
      </c>
      <c r="H8" s="12"/>
      <c r="I8" s="12"/>
    </row>
    <row r="9" spans="1:9" x14ac:dyDescent="0.2">
      <c r="A9" s="83" t="s">
        <v>70</v>
      </c>
      <c r="B9" s="84" t="s">
        <v>71</v>
      </c>
      <c r="C9" s="84" t="s">
        <v>72</v>
      </c>
      <c r="D9" s="85" t="s">
        <v>73</v>
      </c>
      <c r="E9" s="86" t="s">
        <v>74</v>
      </c>
      <c r="F9" s="87" t="s">
        <v>75</v>
      </c>
      <c r="G9" s="88" t="s">
        <v>73</v>
      </c>
      <c r="H9" s="86" t="s">
        <v>74</v>
      </c>
      <c r="I9" s="89" t="s">
        <v>75</v>
      </c>
    </row>
    <row r="10" spans="1:9" x14ac:dyDescent="0.2">
      <c r="A10" s="90"/>
      <c r="B10" s="90"/>
      <c r="C10" s="91"/>
      <c r="D10" s="92"/>
      <c r="E10" s="93"/>
      <c r="F10" s="94"/>
      <c r="G10" s="95"/>
      <c r="H10" s="96"/>
      <c r="I10" s="97"/>
    </row>
    <row r="11" spans="1:9" x14ac:dyDescent="0.2">
      <c r="A11" s="98" t="s">
        <v>76</v>
      </c>
      <c r="B11" s="98" t="s">
        <v>77</v>
      </c>
      <c r="C11" s="99" t="s">
        <v>78</v>
      </c>
      <c r="D11" s="100">
        <v>0.35</v>
      </c>
      <c r="E11" s="101">
        <v>0.4</v>
      </c>
      <c r="F11" s="102">
        <v>0.26</v>
      </c>
      <c r="G11" s="103"/>
      <c r="H11" s="104"/>
      <c r="I11" s="105"/>
    </row>
    <row r="12" spans="1:9" x14ac:dyDescent="0.2">
      <c r="A12" s="98" t="s">
        <v>76</v>
      </c>
      <c r="B12" s="98" t="s">
        <v>77</v>
      </c>
      <c r="C12" s="99" t="s">
        <v>8</v>
      </c>
      <c r="D12" s="100"/>
      <c r="E12" s="101"/>
      <c r="F12" s="106"/>
      <c r="G12" s="103"/>
      <c r="H12" s="104"/>
      <c r="I12" s="105"/>
    </row>
    <row r="13" spans="1:9" x14ac:dyDescent="0.2">
      <c r="A13" s="98" t="s">
        <v>76</v>
      </c>
      <c r="B13" s="98" t="s">
        <v>77</v>
      </c>
      <c r="C13" s="99" t="s">
        <v>58</v>
      </c>
      <c r="D13" s="103">
        <v>0.78</v>
      </c>
      <c r="E13" s="107">
        <v>0.51</v>
      </c>
      <c r="F13" s="108">
        <v>0.84</v>
      </c>
      <c r="G13" s="103"/>
      <c r="H13" s="104"/>
      <c r="I13" s="105"/>
    </row>
    <row r="14" spans="1:9" x14ac:dyDescent="0.2">
      <c r="A14" s="98" t="s">
        <v>76</v>
      </c>
      <c r="B14" s="98" t="s">
        <v>79</v>
      </c>
      <c r="C14" s="109" t="s">
        <v>78</v>
      </c>
      <c r="D14" s="103">
        <v>0.2</v>
      </c>
      <c r="E14" s="107">
        <v>0.2</v>
      </c>
      <c r="F14" s="110">
        <v>0.2</v>
      </c>
      <c r="G14" s="103">
        <v>0.13</v>
      </c>
      <c r="H14" s="107">
        <v>0.13</v>
      </c>
      <c r="I14" s="110">
        <f>0.25+0.15</f>
        <v>0.4</v>
      </c>
    </row>
    <row r="15" spans="1:9" x14ac:dyDescent="0.2">
      <c r="A15" s="111" t="s">
        <v>76</v>
      </c>
      <c r="B15" s="111" t="s">
        <v>80</v>
      </c>
      <c r="C15" s="112" t="s">
        <v>8</v>
      </c>
      <c r="D15" s="100">
        <v>0.18</v>
      </c>
      <c r="E15" s="101">
        <v>0.16</v>
      </c>
      <c r="F15" s="102">
        <v>0.2</v>
      </c>
      <c r="G15" s="103">
        <v>0.39</v>
      </c>
      <c r="H15" s="104">
        <v>0.21</v>
      </c>
      <c r="I15" s="105">
        <v>0.23</v>
      </c>
    </row>
    <row r="16" spans="1:9" x14ac:dyDescent="0.2">
      <c r="A16" s="113"/>
      <c r="B16" s="114"/>
      <c r="C16" s="114"/>
      <c r="D16" s="100"/>
      <c r="E16" s="101"/>
      <c r="F16" s="102"/>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3"/>
      <c r="B19" s="114"/>
      <c r="C19" s="114"/>
      <c r="D19" s="100"/>
      <c r="E19" s="101"/>
      <c r="F19" s="106"/>
      <c r="G19" s="100"/>
      <c r="H19" s="101"/>
      <c r="I19" s="102"/>
    </row>
    <row r="20" spans="1:9" x14ac:dyDescent="0.2">
      <c r="A20" s="115"/>
      <c r="B20" s="116"/>
      <c r="C20" s="116"/>
      <c r="D20" s="117"/>
      <c r="E20" s="118"/>
      <c r="F20" s="119"/>
      <c r="G20" s="117"/>
      <c r="H20" s="118"/>
      <c r="I20" s="120"/>
    </row>
    <row r="21" spans="1:9" x14ac:dyDescent="0.2">
      <c r="A21" s="121" t="s">
        <v>81</v>
      </c>
      <c r="B21" s="122"/>
      <c r="C21" s="123"/>
      <c r="D21" s="124">
        <f t="shared" ref="D21:I21" si="0">SUM(D10:D20)</f>
        <v>1.5099999999999998</v>
      </c>
      <c r="E21" s="125">
        <f t="shared" si="0"/>
        <v>1.27</v>
      </c>
      <c r="F21" s="126">
        <f t="shared" si="0"/>
        <v>1.5</v>
      </c>
      <c r="G21" s="124">
        <f t="shared" si="0"/>
        <v>0.52</v>
      </c>
      <c r="H21" s="125">
        <f t="shared" si="0"/>
        <v>0.33999999999999997</v>
      </c>
      <c r="I21" s="126">
        <f t="shared" si="0"/>
        <v>0.63</v>
      </c>
    </row>
    <row r="24"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4"/>
  <sheetViews>
    <sheetView zoomScaleNormal="100" workbookViewId="0">
      <selection activeCell="A23" sqref="A23"/>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9" x14ac:dyDescent="0.2">
      <c r="A2" s="46" t="s">
        <v>0</v>
      </c>
      <c r="B2" s="74"/>
    </row>
    <row r="3" spans="1:9" x14ac:dyDescent="0.2">
      <c r="A3" s="75" t="s">
        <v>2</v>
      </c>
      <c r="B3" s="76" t="str">
        <f>Metrics!B3</f>
        <v>Security</v>
      </c>
    </row>
    <row r="4" spans="1:9" x14ac:dyDescent="0.2">
      <c r="A4" s="54" t="s">
        <v>5</v>
      </c>
      <c r="B4" s="77">
        <v>2017</v>
      </c>
    </row>
    <row r="5" spans="1:9" x14ac:dyDescent="0.2">
      <c r="A5" s="57" t="s">
        <v>7</v>
      </c>
      <c r="B5" s="78" t="str">
        <f>Metrics!B5</f>
        <v>Dave Kelsey</v>
      </c>
    </row>
    <row r="7" spans="1:9" x14ac:dyDescent="0.2">
      <c r="A7" s="79" t="s">
        <v>67</v>
      </c>
      <c r="B7" s="79"/>
      <c r="C7" s="79"/>
    </row>
    <row r="8" spans="1:9" ht="13.5" customHeight="1" x14ac:dyDescent="0.2">
      <c r="A8" s="80"/>
      <c r="B8" s="81"/>
      <c r="C8" s="82"/>
      <c r="D8" s="13" t="s">
        <v>68</v>
      </c>
      <c r="E8" s="13"/>
      <c r="F8" s="13"/>
      <c r="G8" s="12" t="s">
        <v>69</v>
      </c>
      <c r="H8" s="12"/>
      <c r="I8" s="12"/>
    </row>
    <row r="9" spans="1:9" x14ac:dyDescent="0.2">
      <c r="A9" s="83" t="s">
        <v>70</v>
      </c>
      <c r="B9" s="84" t="s">
        <v>71</v>
      </c>
      <c r="C9" s="84" t="s">
        <v>72</v>
      </c>
      <c r="D9" s="85" t="s">
        <v>73</v>
      </c>
      <c r="E9" s="86" t="s">
        <v>74</v>
      </c>
      <c r="F9" s="87" t="s">
        <v>75</v>
      </c>
      <c r="G9" s="88" t="s">
        <v>73</v>
      </c>
      <c r="H9" s="86" t="s">
        <v>74</v>
      </c>
      <c r="I9" s="89" t="s">
        <v>75</v>
      </c>
    </row>
    <row r="10" spans="1:9" x14ac:dyDescent="0.2">
      <c r="A10" s="90"/>
      <c r="B10" s="90"/>
      <c r="C10" s="91"/>
      <c r="D10" s="92"/>
      <c r="E10" s="93"/>
      <c r="F10" s="94"/>
      <c r="G10" s="95"/>
      <c r="H10" s="96"/>
      <c r="I10" s="97"/>
    </row>
    <row r="11" spans="1:9" x14ac:dyDescent="0.2">
      <c r="A11" s="98" t="s">
        <v>76</v>
      </c>
      <c r="B11" s="98" t="s">
        <v>77</v>
      </c>
      <c r="C11" s="99" t="s">
        <v>78</v>
      </c>
      <c r="D11" s="100">
        <v>0.23</v>
      </c>
      <c r="E11" s="101">
        <v>7.0000000000000007E-2</v>
      </c>
      <c r="F11" s="102">
        <v>0.32</v>
      </c>
      <c r="G11" s="103"/>
      <c r="H11" s="104"/>
      <c r="I11" s="105"/>
    </row>
    <row r="12" spans="1:9" x14ac:dyDescent="0.2">
      <c r="A12" s="98" t="s">
        <v>76</v>
      </c>
      <c r="B12" s="98" t="s">
        <v>77</v>
      </c>
      <c r="C12" s="99" t="s">
        <v>8</v>
      </c>
      <c r="D12" s="100"/>
      <c r="E12" s="101"/>
      <c r="F12" s="106"/>
      <c r="G12" s="103"/>
      <c r="H12" s="104"/>
      <c r="I12" s="105"/>
    </row>
    <row r="13" spans="1:9" x14ac:dyDescent="0.2">
      <c r="A13" s="98" t="s">
        <v>76</v>
      </c>
      <c r="B13" s="98" t="s">
        <v>77</v>
      </c>
      <c r="C13" s="99" t="s">
        <v>58</v>
      </c>
      <c r="D13" s="103">
        <v>0.6</v>
      </c>
      <c r="E13" s="107">
        <v>0.86</v>
      </c>
      <c r="F13" s="108">
        <v>0.82</v>
      </c>
      <c r="G13" s="103"/>
      <c r="H13" s="104"/>
      <c r="I13" s="105"/>
    </row>
    <row r="14" spans="1:9" x14ac:dyDescent="0.2">
      <c r="A14" s="98" t="s">
        <v>76</v>
      </c>
      <c r="B14" s="98" t="s">
        <v>79</v>
      </c>
      <c r="C14" s="109" t="s">
        <v>78</v>
      </c>
      <c r="D14" s="103">
        <v>0.17</v>
      </c>
      <c r="E14" s="107">
        <v>0.17</v>
      </c>
      <c r="F14" s="110">
        <v>0.17</v>
      </c>
      <c r="G14" s="103">
        <v>0.25</v>
      </c>
      <c r="H14" s="107">
        <v>0.28000000000000003</v>
      </c>
      <c r="I14" s="110">
        <v>0.4</v>
      </c>
    </row>
    <row r="15" spans="1:9" x14ac:dyDescent="0.2">
      <c r="A15" s="111" t="s">
        <v>76</v>
      </c>
      <c r="B15" s="111" t="s">
        <v>80</v>
      </c>
      <c r="C15" s="112" t="s">
        <v>8</v>
      </c>
      <c r="D15" s="100">
        <v>0.1</v>
      </c>
      <c r="E15" s="101">
        <v>0.16</v>
      </c>
      <c r="F15" s="102">
        <v>0.52</v>
      </c>
      <c r="G15" s="103">
        <v>0.1</v>
      </c>
      <c r="H15" s="104">
        <v>0.16</v>
      </c>
      <c r="I15" s="105">
        <v>0.15</v>
      </c>
    </row>
    <row r="16" spans="1:9" x14ac:dyDescent="0.2">
      <c r="A16" s="113"/>
      <c r="B16" s="114"/>
      <c r="C16" s="114"/>
      <c r="D16" s="100"/>
      <c r="E16" s="101"/>
      <c r="F16" s="102"/>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3"/>
      <c r="B19" s="114"/>
      <c r="C19" s="114"/>
      <c r="D19" s="100"/>
      <c r="E19" s="101"/>
      <c r="F19" s="106"/>
      <c r="G19" s="100"/>
      <c r="H19" s="101"/>
      <c r="I19" s="102"/>
    </row>
    <row r="20" spans="1:9" x14ac:dyDescent="0.2">
      <c r="A20" s="115"/>
      <c r="B20" s="116"/>
      <c r="C20" s="116"/>
      <c r="D20" s="117"/>
      <c r="E20" s="118"/>
      <c r="F20" s="119"/>
      <c r="G20" s="117"/>
      <c r="H20" s="118"/>
      <c r="I20" s="120"/>
    </row>
    <row r="21" spans="1:9" x14ac:dyDescent="0.2">
      <c r="A21" s="121" t="s">
        <v>81</v>
      </c>
      <c r="B21" s="122"/>
      <c r="C21" s="123"/>
      <c r="D21" s="124">
        <f t="shared" ref="D21:I21" si="0">SUM(D10:D20)</f>
        <v>1.1000000000000001</v>
      </c>
      <c r="E21" s="125">
        <f t="shared" si="0"/>
        <v>1.2599999999999998</v>
      </c>
      <c r="F21" s="126">
        <f t="shared" si="0"/>
        <v>1.8299999999999998</v>
      </c>
      <c r="G21" s="124">
        <f t="shared" si="0"/>
        <v>0.35</v>
      </c>
      <c r="H21" s="125">
        <f t="shared" si="0"/>
        <v>0.44000000000000006</v>
      </c>
      <c r="I21" s="126">
        <f t="shared" si="0"/>
        <v>0.55000000000000004</v>
      </c>
    </row>
    <row r="24"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4"/>
  <sheetViews>
    <sheetView zoomScaleNormal="100" workbookViewId="0"/>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9" x14ac:dyDescent="0.2">
      <c r="A2" s="46" t="s">
        <v>0</v>
      </c>
      <c r="B2" s="74"/>
    </row>
    <row r="3" spans="1:9" x14ac:dyDescent="0.2">
      <c r="A3" s="75" t="s">
        <v>2</v>
      </c>
      <c r="B3" s="76" t="str">
        <f>Metrics!B3</f>
        <v>Security</v>
      </c>
    </row>
    <row r="4" spans="1:9" x14ac:dyDescent="0.2">
      <c r="A4" s="54" t="s">
        <v>5</v>
      </c>
      <c r="B4" s="77">
        <v>2017</v>
      </c>
    </row>
    <row r="5" spans="1:9" x14ac:dyDescent="0.2">
      <c r="A5" s="57" t="s">
        <v>7</v>
      </c>
      <c r="B5" s="78" t="str">
        <f>Metrics!B5</f>
        <v>Dave Kelsey</v>
      </c>
    </row>
    <row r="7" spans="1:9" x14ac:dyDescent="0.2">
      <c r="A7" s="79" t="s">
        <v>67</v>
      </c>
      <c r="B7" s="79"/>
      <c r="C7" s="79"/>
    </row>
    <row r="8" spans="1:9" ht="13.5" customHeight="1" x14ac:dyDescent="0.2">
      <c r="A8" s="80"/>
      <c r="B8" s="81"/>
      <c r="C8" s="82"/>
      <c r="D8" s="13" t="s">
        <v>68</v>
      </c>
      <c r="E8" s="13"/>
      <c r="F8" s="13"/>
      <c r="G8" s="12" t="s">
        <v>69</v>
      </c>
      <c r="H8" s="12"/>
      <c r="I8" s="12"/>
    </row>
    <row r="9" spans="1:9" x14ac:dyDescent="0.2">
      <c r="A9" s="83" t="s">
        <v>70</v>
      </c>
      <c r="B9" s="84" t="s">
        <v>71</v>
      </c>
      <c r="C9" s="84" t="s">
        <v>72</v>
      </c>
      <c r="D9" s="85" t="s">
        <v>73</v>
      </c>
      <c r="E9" s="86" t="s">
        <v>74</v>
      </c>
      <c r="F9" s="87" t="s">
        <v>75</v>
      </c>
      <c r="G9" s="88" t="s">
        <v>73</v>
      </c>
      <c r="H9" s="86" t="s">
        <v>74</v>
      </c>
      <c r="I9" s="89" t="s">
        <v>75</v>
      </c>
    </row>
    <row r="10" spans="1:9" x14ac:dyDescent="0.2">
      <c r="A10" s="90"/>
      <c r="B10" s="90"/>
      <c r="C10" s="91"/>
      <c r="D10" s="92"/>
      <c r="E10" s="93"/>
      <c r="F10" s="94"/>
      <c r="G10" s="95"/>
      <c r="H10" s="96"/>
      <c r="I10" s="97"/>
    </row>
    <row r="11" spans="1:9" x14ac:dyDescent="0.2">
      <c r="A11" s="98" t="s">
        <v>76</v>
      </c>
      <c r="B11" s="98" t="s">
        <v>77</v>
      </c>
      <c r="C11" s="99" t="s">
        <v>78</v>
      </c>
      <c r="D11" s="100">
        <f>0.45-0.17</f>
        <v>0.28000000000000003</v>
      </c>
      <c r="E11" s="101">
        <f>0.38-0.17</f>
        <v>0.21</v>
      </c>
      <c r="F11" s="102">
        <f>0.64-0.17</f>
        <v>0.47</v>
      </c>
      <c r="G11" s="103"/>
      <c r="H11" s="104"/>
      <c r="I11" s="105"/>
    </row>
    <row r="12" spans="1:9" x14ac:dyDescent="0.2">
      <c r="A12" s="98" t="s">
        <v>76</v>
      </c>
      <c r="B12" s="98" t="s">
        <v>77</v>
      </c>
      <c r="C12" s="99" t="s">
        <v>8</v>
      </c>
      <c r="D12" s="100"/>
      <c r="E12" s="101"/>
      <c r="F12" s="106"/>
      <c r="G12" s="103"/>
      <c r="H12" s="104"/>
      <c r="I12" s="105"/>
    </row>
    <row r="13" spans="1:9" x14ac:dyDescent="0.2">
      <c r="A13" s="98" t="s">
        <v>76</v>
      </c>
      <c r="B13" s="98" t="s">
        <v>77</v>
      </c>
      <c r="C13" s="99" t="s">
        <v>58</v>
      </c>
      <c r="D13" s="103">
        <v>0.78</v>
      </c>
      <c r="E13" s="107"/>
      <c r="F13" s="108"/>
      <c r="G13" s="103"/>
      <c r="H13" s="104"/>
      <c r="I13" s="105"/>
    </row>
    <row r="14" spans="1:9" x14ac:dyDescent="0.2">
      <c r="A14" s="98" t="s">
        <v>76</v>
      </c>
      <c r="B14" s="98" t="s">
        <v>79</v>
      </c>
      <c r="C14" s="109" t="s">
        <v>78</v>
      </c>
      <c r="D14" s="103">
        <v>0.17</v>
      </c>
      <c r="E14" s="107">
        <v>0.17</v>
      </c>
      <c r="F14" s="110">
        <v>0.17</v>
      </c>
      <c r="G14" s="103">
        <f>0.2+0.3</f>
        <v>0.5</v>
      </c>
      <c r="H14" s="107">
        <f>0.14+0.16</f>
        <v>0.30000000000000004</v>
      </c>
      <c r="I14" s="110">
        <f>0.2+0.22</f>
        <v>0.42000000000000004</v>
      </c>
    </row>
    <row r="15" spans="1:9" x14ac:dyDescent="0.2">
      <c r="A15" s="111" t="s">
        <v>76</v>
      </c>
      <c r="B15" s="111" t="s">
        <v>80</v>
      </c>
      <c r="C15" s="112" t="s">
        <v>8</v>
      </c>
      <c r="D15" s="100">
        <v>0.18</v>
      </c>
      <c r="E15" s="101">
        <v>0.27</v>
      </c>
      <c r="F15" s="102">
        <v>0.19</v>
      </c>
      <c r="G15" s="103">
        <v>0.17</v>
      </c>
      <c r="H15" s="104">
        <v>0.09</v>
      </c>
      <c r="I15" s="105">
        <v>0.17</v>
      </c>
    </row>
    <row r="16" spans="1:9" x14ac:dyDescent="0.2">
      <c r="A16" s="113"/>
      <c r="B16" s="114"/>
      <c r="C16" s="114"/>
      <c r="D16" s="100"/>
      <c r="E16" s="101"/>
      <c r="F16" s="102"/>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3"/>
      <c r="B19" s="114"/>
      <c r="C19" s="114"/>
      <c r="D19" s="100"/>
      <c r="E19" s="101"/>
      <c r="F19" s="106"/>
      <c r="G19" s="100"/>
      <c r="H19" s="101"/>
      <c r="I19" s="102"/>
    </row>
    <row r="20" spans="1:9" x14ac:dyDescent="0.2">
      <c r="A20" s="115"/>
      <c r="B20" s="116"/>
      <c r="C20" s="116"/>
      <c r="D20" s="117"/>
      <c r="E20" s="118"/>
      <c r="F20" s="119"/>
      <c r="G20" s="117"/>
      <c r="H20" s="118"/>
      <c r="I20" s="120"/>
    </row>
    <row r="21" spans="1:9" x14ac:dyDescent="0.2">
      <c r="A21" s="121" t="s">
        <v>81</v>
      </c>
      <c r="B21" s="122"/>
      <c r="C21" s="123"/>
      <c r="D21" s="124">
        <f t="shared" ref="D21:I21" si="0">SUM(D10:D20)</f>
        <v>1.41</v>
      </c>
      <c r="E21" s="125">
        <f t="shared" si="0"/>
        <v>0.65</v>
      </c>
      <c r="F21" s="126">
        <f t="shared" si="0"/>
        <v>0.83000000000000007</v>
      </c>
      <c r="G21" s="124">
        <f t="shared" si="0"/>
        <v>0.67</v>
      </c>
      <c r="H21" s="125">
        <f t="shared" si="0"/>
        <v>0.39</v>
      </c>
      <c r="I21" s="126">
        <f t="shared" si="0"/>
        <v>0.59000000000000008</v>
      </c>
    </row>
    <row r="24"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4"/>
  <sheetViews>
    <sheetView zoomScaleNormal="100" workbookViewId="0">
      <selection activeCell="A23" sqref="A23"/>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9" x14ac:dyDescent="0.2">
      <c r="A2" s="46" t="s">
        <v>0</v>
      </c>
      <c r="B2" s="74"/>
    </row>
    <row r="3" spans="1:9" x14ac:dyDescent="0.2">
      <c r="A3" s="75" t="s">
        <v>2</v>
      </c>
      <c r="B3" s="76" t="str">
        <f>Metrics!B3</f>
        <v>Security</v>
      </c>
    </row>
    <row r="4" spans="1:9" x14ac:dyDescent="0.2">
      <c r="A4" s="54" t="s">
        <v>5</v>
      </c>
      <c r="B4" s="77">
        <v>2017</v>
      </c>
    </row>
    <row r="5" spans="1:9" x14ac:dyDescent="0.2">
      <c r="A5" s="57" t="s">
        <v>7</v>
      </c>
      <c r="B5" s="78" t="str">
        <f>Metrics!B5</f>
        <v>Dave Kelsey</v>
      </c>
    </row>
    <row r="7" spans="1:9" x14ac:dyDescent="0.2">
      <c r="A7" s="79" t="s">
        <v>67</v>
      </c>
      <c r="B7" s="79"/>
      <c r="C7" s="79"/>
    </row>
    <row r="8" spans="1:9" ht="13.5" customHeight="1" x14ac:dyDescent="0.2">
      <c r="A8" s="80"/>
      <c r="B8" s="81"/>
      <c r="C8" s="82"/>
      <c r="D8" s="13" t="s">
        <v>68</v>
      </c>
      <c r="E8" s="13"/>
      <c r="F8" s="13"/>
      <c r="G8" s="12" t="s">
        <v>69</v>
      </c>
      <c r="H8" s="12"/>
      <c r="I8" s="12"/>
    </row>
    <row r="9" spans="1:9" x14ac:dyDescent="0.2">
      <c r="A9" s="83" t="s">
        <v>70</v>
      </c>
      <c r="B9" s="84" t="s">
        <v>71</v>
      </c>
      <c r="C9" s="84" t="s">
        <v>72</v>
      </c>
      <c r="D9" s="85" t="s">
        <v>73</v>
      </c>
      <c r="E9" s="86" t="s">
        <v>74</v>
      </c>
      <c r="F9" s="87" t="s">
        <v>75</v>
      </c>
      <c r="G9" s="88" t="s">
        <v>73</v>
      </c>
      <c r="H9" s="86" t="s">
        <v>74</v>
      </c>
      <c r="I9" s="89" t="s">
        <v>75</v>
      </c>
    </row>
    <row r="10" spans="1:9" x14ac:dyDescent="0.2">
      <c r="A10" s="90"/>
      <c r="B10" s="90"/>
      <c r="C10" s="91"/>
      <c r="D10" s="92"/>
      <c r="E10" s="93"/>
      <c r="F10" s="94"/>
      <c r="G10" s="95"/>
      <c r="H10" s="96"/>
      <c r="I10" s="97"/>
    </row>
    <row r="11" spans="1:9" x14ac:dyDescent="0.2">
      <c r="A11" s="98" t="s">
        <v>76</v>
      </c>
      <c r="B11" s="98" t="s">
        <v>77</v>
      </c>
      <c r="C11" s="99" t="s">
        <v>78</v>
      </c>
      <c r="D11" s="100">
        <v>0.51</v>
      </c>
      <c r="E11" s="101">
        <v>0.51</v>
      </c>
      <c r="F11" s="102">
        <v>0.15</v>
      </c>
      <c r="G11" s="103"/>
      <c r="H11" s="104"/>
      <c r="I11" s="105"/>
    </row>
    <row r="12" spans="1:9" x14ac:dyDescent="0.2">
      <c r="A12" s="98" t="s">
        <v>76</v>
      </c>
      <c r="B12" s="98" t="s">
        <v>77</v>
      </c>
      <c r="C12" s="99" t="s">
        <v>8</v>
      </c>
      <c r="D12" s="100">
        <v>0.15</v>
      </c>
      <c r="E12" s="101">
        <v>0.15</v>
      </c>
      <c r="F12" s="106">
        <v>0.05</v>
      </c>
      <c r="G12" s="103"/>
      <c r="H12" s="104"/>
      <c r="I12" s="105"/>
    </row>
    <row r="13" spans="1:9" x14ac:dyDescent="0.2">
      <c r="A13" s="98" t="s">
        <v>76</v>
      </c>
      <c r="B13" s="98" t="s">
        <v>77</v>
      </c>
      <c r="C13" s="99" t="s">
        <v>58</v>
      </c>
      <c r="D13" s="103"/>
      <c r="E13" s="107"/>
      <c r="F13" s="108"/>
      <c r="G13" s="103"/>
      <c r="H13" s="104"/>
      <c r="I13" s="105"/>
    </row>
    <row r="14" spans="1:9" x14ac:dyDescent="0.2">
      <c r="A14" s="98" t="s">
        <v>76</v>
      </c>
      <c r="B14" s="98" t="s">
        <v>79</v>
      </c>
      <c r="C14" s="109" t="s">
        <v>78</v>
      </c>
      <c r="D14" s="103">
        <v>0.17</v>
      </c>
      <c r="E14" s="107">
        <v>0.17</v>
      </c>
      <c r="F14" s="110">
        <v>0.17</v>
      </c>
      <c r="G14" s="103">
        <f>0.22+0.21</f>
        <v>0.43</v>
      </c>
      <c r="H14" s="107">
        <f>0.2+0.24</f>
        <v>0.44</v>
      </c>
      <c r="I14" s="110">
        <f>0.1+0.19</f>
        <v>0.29000000000000004</v>
      </c>
    </row>
    <row r="15" spans="1:9" x14ac:dyDescent="0.2">
      <c r="A15" s="111" t="s">
        <v>76</v>
      </c>
      <c r="B15" s="111" t="s">
        <v>80</v>
      </c>
      <c r="C15" s="112" t="s">
        <v>8</v>
      </c>
      <c r="D15" s="100">
        <v>0.15</v>
      </c>
      <c r="E15" s="101">
        <v>0.19</v>
      </c>
      <c r="F15" s="102">
        <v>0.09</v>
      </c>
      <c r="G15" s="103">
        <v>0.26</v>
      </c>
      <c r="H15" s="104">
        <v>0.25</v>
      </c>
      <c r="I15" s="105">
        <v>0.09</v>
      </c>
    </row>
    <row r="16" spans="1:9" x14ac:dyDescent="0.2">
      <c r="A16" s="113"/>
      <c r="B16" s="114"/>
      <c r="C16" s="114"/>
      <c r="D16" s="100"/>
      <c r="E16" s="101"/>
      <c r="F16" s="102"/>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3"/>
      <c r="B19" s="114"/>
      <c r="C19" s="114"/>
      <c r="D19" s="100"/>
      <c r="E19" s="101"/>
      <c r="F19" s="106"/>
      <c r="G19" s="100"/>
      <c r="H19" s="101"/>
      <c r="I19" s="102"/>
    </row>
    <row r="20" spans="1:9" x14ac:dyDescent="0.2">
      <c r="A20" s="115"/>
      <c r="B20" s="116"/>
      <c r="C20" s="116"/>
      <c r="D20" s="117"/>
      <c r="E20" s="118"/>
      <c r="F20" s="119"/>
      <c r="G20" s="117"/>
      <c r="H20" s="118"/>
      <c r="I20" s="120"/>
    </row>
    <row r="21" spans="1:9" x14ac:dyDescent="0.2">
      <c r="A21" s="121" t="s">
        <v>81</v>
      </c>
      <c r="B21" s="122"/>
      <c r="C21" s="123"/>
      <c r="D21" s="124">
        <f t="shared" ref="D21:I21" si="0">SUM(D10:D20)</f>
        <v>0.98000000000000009</v>
      </c>
      <c r="E21" s="125">
        <f t="shared" si="0"/>
        <v>1.02</v>
      </c>
      <c r="F21" s="126">
        <f t="shared" si="0"/>
        <v>0.45999999999999996</v>
      </c>
      <c r="G21" s="124">
        <f t="shared" si="0"/>
        <v>0.69</v>
      </c>
      <c r="H21" s="125">
        <f t="shared" si="0"/>
        <v>0.69</v>
      </c>
      <c r="I21" s="126">
        <f t="shared" si="0"/>
        <v>0.38</v>
      </c>
    </row>
    <row r="24"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4"/>
  <sheetViews>
    <sheetView zoomScaleNormal="100" workbookViewId="0">
      <selection activeCell="L14" sqref="L14"/>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2017</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77</v>
      </c>
      <c r="C11" s="99" t="s">
        <v>78</v>
      </c>
      <c r="D11" s="100">
        <v>0.35</v>
      </c>
      <c r="E11" s="101">
        <v>0.09</v>
      </c>
      <c r="F11" s="102">
        <v>0.22</v>
      </c>
      <c r="G11" s="103"/>
      <c r="H11" s="104"/>
      <c r="I11" s="105"/>
    </row>
    <row r="12" spans="1:13" x14ac:dyDescent="0.2">
      <c r="A12" s="98" t="s">
        <v>76</v>
      </c>
      <c r="B12" s="98" t="s">
        <v>77</v>
      </c>
      <c r="C12" s="99" t="s">
        <v>8</v>
      </c>
      <c r="D12" s="100">
        <v>0.1</v>
      </c>
      <c r="E12" s="101">
        <v>0.1</v>
      </c>
      <c r="F12" s="106">
        <v>0.1</v>
      </c>
      <c r="G12" s="103"/>
      <c r="H12" s="104"/>
      <c r="I12" s="105"/>
    </row>
    <row r="13" spans="1:13" x14ac:dyDescent="0.2">
      <c r="A13" s="98" t="s">
        <v>76</v>
      </c>
      <c r="B13" s="98" t="s">
        <v>77</v>
      </c>
      <c r="C13" s="99" t="s">
        <v>58</v>
      </c>
      <c r="D13" s="103"/>
      <c r="E13" s="107"/>
      <c r="F13" s="108"/>
      <c r="G13" s="103"/>
      <c r="H13" s="104"/>
      <c r="I13" s="105"/>
    </row>
    <row r="14" spans="1:13" x14ac:dyDescent="0.2">
      <c r="A14" s="98" t="s">
        <v>76</v>
      </c>
      <c r="B14" s="98" t="s">
        <v>79</v>
      </c>
      <c r="C14" s="109" t="s">
        <v>78</v>
      </c>
      <c r="D14" s="103">
        <v>0.3</v>
      </c>
      <c r="E14" s="107">
        <v>0.3</v>
      </c>
      <c r="F14" s="110">
        <v>0.3</v>
      </c>
      <c r="G14" s="103">
        <v>0.17</v>
      </c>
      <c r="H14" s="107">
        <v>0.2</v>
      </c>
      <c r="I14" s="110">
        <v>0.25</v>
      </c>
      <c r="L14" s="127"/>
      <c r="M14" s="127"/>
    </row>
    <row r="15" spans="1:13" x14ac:dyDescent="0.2">
      <c r="A15" s="111" t="s">
        <v>76</v>
      </c>
      <c r="B15" s="111" t="s">
        <v>80</v>
      </c>
      <c r="C15" s="112" t="s">
        <v>8</v>
      </c>
      <c r="D15" s="100">
        <v>0.18</v>
      </c>
      <c r="E15" s="101">
        <v>0.2</v>
      </c>
      <c r="F15" s="102">
        <v>0.47</v>
      </c>
      <c r="G15" s="103">
        <v>0.4</v>
      </c>
      <c r="H15" s="104">
        <v>0.35</v>
      </c>
      <c r="I15" s="105">
        <v>0.25</v>
      </c>
      <c r="L15" s="127"/>
      <c r="M15" s="127"/>
    </row>
    <row r="16" spans="1:13" x14ac:dyDescent="0.2">
      <c r="A16" s="113"/>
      <c r="B16" s="114"/>
      <c r="C16" s="114"/>
      <c r="D16" s="100"/>
      <c r="E16" s="101"/>
      <c r="F16" s="102"/>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3"/>
      <c r="B19" s="114"/>
      <c r="C19" s="114"/>
      <c r="D19" s="100"/>
      <c r="E19" s="101"/>
      <c r="F19" s="106"/>
      <c r="G19" s="100"/>
      <c r="H19" s="101"/>
      <c r="I19" s="102"/>
    </row>
    <row r="20" spans="1:9" x14ac:dyDescent="0.2">
      <c r="A20" s="115"/>
      <c r="B20" s="116"/>
      <c r="C20" s="116"/>
      <c r="D20" s="117"/>
      <c r="E20" s="118"/>
      <c r="F20" s="119"/>
      <c r="G20" s="117"/>
      <c r="H20" s="118"/>
      <c r="I20" s="120"/>
    </row>
    <row r="21" spans="1:9" x14ac:dyDescent="0.2">
      <c r="A21" s="121" t="s">
        <v>81</v>
      </c>
      <c r="B21" s="122"/>
      <c r="C21" s="123"/>
      <c r="D21" s="124">
        <f t="shared" ref="D21:I21" si="0">SUM(D10:D20)</f>
        <v>0.92999999999999994</v>
      </c>
      <c r="E21" s="125">
        <f t="shared" si="0"/>
        <v>0.69</v>
      </c>
      <c r="F21" s="126">
        <f t="shared" si="0"/>
        <v>1.0899999999999999</v>
      </c>
      <c r="G21" s="124">
        <f t="shared" si="0"/>
        <v>0.57000000000000006</v>
      </c>
      <c r="H21" s="125">
        <f t="shared" si="0"/>
        <v>0.55000000000000004</v>
      </c>
      <c r="I21" s="126">
        <f t="shared" si="0"/>
        <v>0.5</v>
      </c>
    </row>
    <row r="24"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zoomScaleNormal="100" workbookViewId="0">
      <selection activeCell="D20" sqref="D20"/>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2018</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82</v>
      </c>
      <c r="C11" s="109" t="s">
        <v>78</v>
      </c>
      <c r="D11" s="103">
        <v>0.12</v>
      </c>
      <c r="E11" s="107">
        <v>0.43</v>
      </c>
      <c r="F11" s="110">
        <v>0.28999999999999998</v>
      </c>
      <c r="G11" s="128">
        <f>0.13+0.32</f>
        <v>0.45</v>
      </c>
      <c r="H11" s="107">
        <f>0.22+0.18</f>
        <v>0.4</v>
      </c>
      <c r="I11" s="110">
        <f>0.23+0.25</f>
        <v>0.48</v>
      </c>
    </row>
    <row r="12" spans="1:13" x14ac:dyDescent="0.2">
      <c r="A12" s="98" t="s">
        <v>76</v>
      </c>
      <c r="B12" s="98" t="s">
        <v>82</v>
      </c>
      <c r="C12" s="99" t="s">
        <v>83</v>
      </c>
      <c r="D12" s="103"/>
      <c r="E12" s="107">
        <v>0.17</v>
      </c>
      <c r="F12" s="108">
        <v>1.17</v>
      </c>
      <c r="G12" s="103"/>
      <c r="H12" s="104"/>
      <c r="I12" s="105"/>
    </row>
    <row r="13" spans="1:13" x14ac:dyDescent="0.2">
      <c r="A13" s="98" t="s">
        <v>76</v>
      </c>
      <c r="B13" s="98" t="s">
        <v>82</v>
      </c>
      <c r="C13" s="99" t="s">
        <v>8</v>
      </c>
      <c r="D13" s="100">
        <v>0</v>
      </c>
      <c r="E13" s="101">
        <v>0</v>
      </c>
      <c r="F13" s="106">
        <v>0.1</v>
      </c>
      <c r="G13" s="103">
        <v>0.2</v>
      </c>
      <c r="H13" s="104">
        <v>0.2</v>
      </c>
      <c r="I13" s="105">
        <v>0.2</v>
      </c>
      <c r="L13" s="127"/>
      <c r="M13" s="127"/>
    </row>
    <row r="14" spans="1:13" x14ac:dyDescent="0.2">
      <c r="A14" s="111" t="s">
        <v>76</v>
      </c>
      <c r="B14" s="111" t="s">
        <v>84</v>
      </c>
      <c r="C14" s="112" t="s">
        <v>8</v>
      </c>
      <c r="D14" s="100">
        <v>0.13</v>
      </c>
      <c r="E14" s="101">
        <v>0.13</v>
      </c>
      <c r="F14" s="102">
        <v>0.19</v>
      </c>
      <c r="G14" s="103">
        <v>0.2</v>
      </c>
      <c r="H14" s="104">
        <v>0.2</v>
      </c>
      <c r="I14" s="105">
        <v>0.2</v>
      </c>
      <c r="L14" s="127"/>
      <c r="M14" s="127"/>
    </row>
    <row r="15" spans="1:13" x14ac:dyDescent="0.2">
      <c r="A15" s="113"/>
      <c r="B15" s="114"/>
      <c r="C15" s="114"/>
      <c r="D15" s="100"/>
      <c r="E15" s="101"/>
      <c r="F15" s="102"/>
      <c r="G15" s="100"/>
      <c r="H15" s="101"/>
      <c r="I15" s="102"/>
    </row>
    <row r="16" spans="1:13" x14ac:dyDescent="0.2">
      <c r="A16" s="113"/>
      <c r="B16" s="114"/>
      <c r="C16" s="114"/>
      <c r="D16" s="100"/>
      <c r="E16" s="101"/>
      <c r="F16" s="106"/>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5"/>
      <c r="B19" s="116"/>
      <c r="C19" s="116"/>
      <c r="D19" s="117"/>
      <c r="E19" s="118"/>
      <c r="F19" s="119"/>
      <c r="G19" s="117"/>
      <c r="H19" s="118"/>
      <c r="I19" s="120"/>
    </row>
    <row r="20" spans="1:9" x14ac:dyDescent="0.2">
      <c r="A20" s="121" t="s">
        <v>81</v>
      </c>
      <c r="B20" s="122"/>
      <c r="C20" s="123"/>
      <c r="D20" s="124">
        <f t="shared" ref="D20:I20" si="0">SUM(D10:D19)</f>
        <v>0.25</v>
      </c>
      <c r="E20" s="125">
        <f t="shared" si="0"/>
        <v>0.73</v>
      </c>
      <c r="F20" s="126">
        <f t="shared" si="0"/>
        <v>1.75</v>
      </c>
      <c r="G20" s="124">
        <f t="shared" si="0"/>
        <v>0.85000000000000009</v>
      </c>
      <c r="H20" s="125">
        <f t="shared" si="0"/>
        <v>0.8</v>
      </c>
      <c r="I20" s="126">
        <f t="shared" si="0"/>
        <v>0.87999999999999989</v>
      </c>
    </row>
    <row r="22" spans="1:9" x14ac:dyDescent="0.2">
      <c r="A22" s="79"/>
      <c r="B22" s="79" t="s">
        <v>85</v>
      </c>
    </row>
    <row r="23"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MK23"/>
  <sheetViews>
    <sheetView zoomScaleNormal="100" workbookViewId="0">
      <selection activeCell="D20" sqref="D20"/>
    </sheetView>
  </sheetViews>
  <sheetFormatPr defaultRowHeight="12.75" x14ac:dyDescent="0.2"/>
  <cols>
    <col min="1" max="1" width="12.42578125" style="45" customWidth="1"/>
    <col min="2" max="2" width="24.42578125" style="45" customWidth="1"/>
    <col min="3" max="3" width="22.140625" style="45" customWidth="1"/>
    <col min="4" max="1025" width="8.85546875" style="45" customWidth="1"/>
  </cols>
  <sheetData>
    <row r="2" spans="1:13" x14ac:dyDescent="0.2">
      <c r="A2" s="46" t="s">
        <v>0</v>
      </c>
      <c r="B2" s="74"/>
    </row>
    <row r="3" spans="1:13" x14ac:dyDescent="0.2">
      <c r="A3" s="75" t="s">
        <v>2</v>
      </c>
      <c r="B3" s="76" t="str">
        <f>Metrics!B3</f>
        <v>Security</v>
      </c>
    </row>
    <row r="4" spans="1:13" x14ac:dyDescent="0.2">
      <c r="A4" s="54" t="s">
        <v>5</v>
      </c>
      <c r="B4" s="77">
        <v>2018</v>
      </c>
    </row>
    <row r="5" spans="1:13" x14ac:dyDescent="0.2">
      <c r="A5" s="57" t="s">
        <v>7</v>
      </c>
      <c r="B5" s="78" t="str">
        <f>Metrics!B5</f>
        <v>Dave Kelsey</v>
      </c>
    </row>
    <row r="7" spans="1:13" x14ac:dyDescent="0.2">
      <c r="A7" s="79" t="s">
        <v>67</v>
      </c>
      <c r="B7" s="79"/>
      <c r="C7" s="79"/>
    </row>
    <row r="8" spans="1:13" ht="13.5" customHeight="1" x14ac:dyDescent="0.2">
      <c r="A8" s="80"/>
      <c r="B8" s="81"/>
      <c r="C8" s="82"/>
      <c r="D8" s="13" t="s">
        <v>68</v>
      </c>
      <c r="E8" s="13"/>
      <c r="F8" s="13"/>
      <c r="G8" s="12" t="s">
        <v>69</v>
      </c>
      <c r="H8" s="12"/>
      <c r="I8" s="12"/>
    </row>
    <row r="9" spans="1:13" x14ac:dyDescent="0.2">
      <c r="A9" s="83" t="s">
        <v>70</v>
      </c>
      <c r="B9" s="84" t="s">
        <v>71</v>
      </c>
      <c r="C9" s="84" t="s">
        <v>72</v>
      </c>
      <c r="D9" s="85" t="s">
        <v>73</v>
      </c>
      <c r="E9" s="86" t="s">
        <v>74</v>
      </c>
      <c r="F9" s="87" t="s">
        <v>75</v>
      </c>
      <c r="G9" s="88" t="s">
        <v>73</v>
      </c>
      <c r="H9" s="86" t="s">
        <v>74</v>
      </c>
      <c r="I9" s="89" t="s">
        <v>75</v>
      </c>
    </row>
    <row r="10" spans="1:13" x14ac:dyDescent="0.2">
      <c r="A10" s="90"/>
      <c r="B10" s="90"/>
      <c r="C10" s="91"/>
      <c r="D10" s="92"/>
      <c r="E10" s="93"/>
      <c r="F10" s="94"/>
      <c r="G10" s="95"/>
      <c r="H10" s="96"/>
      <c r="I10" s="97"/>
    </row>
    <row r="11" spans="1:13" x14ac:dyDescent="0.2">
      <c r="A11" s="98" t="s">
        <v>76</v>
      </c>
      <c r="B11" s="98" t="s">
        <v>82</v>
      </c>
      <c r="C11" s="109" t="s">
        <v>78</v>
      </c>
      <c r="D11" s="103">
        <v>0.39</v>
      </c>
      <c r="E11" s="107">
        <v>0.32</v>
      </c>
      <c r="F11" s="110">
        <v>0.4</v>
      </c>
      <c r="G11" s="128">
        <v>0.45</v>
      </c>
      <c r="H11" s="107">
        <v>0.35</v>
      </c>
      <c r="I11" s="110">
        <v>0.4</v>
      </c>
    </row>
    <row r="12" spans="1:13" x14ac:dyDescent="0.2">
      <c r="A12" s="98" t="s">
        <v>76</v>
      </c>
      <c r="B12" s="98" t="s">
        <v>82</v>
      </c>
      <c r="C12" s="99" t="s">
        <v>83</v>
      </c>
      <c r="D12" s="103">
        <v>1.23</v>
      </c>
      <c r="E12" s="107">
        <v>1.17</v>
      </c>
      <c r="F12" s="108">
        <v>1</v>
      </c>
      <c r="G12" s="103"/>
      <c r="H12" s="104"/>
      <c r="I12" s="105"/>
    </row>
    <row r="13" spans="1:13" x14ac:dyDescent="0.2">
      <c r="A13" s="98" t="s">
        <v>76</v>
      </c>
      <c r="B13" s="98" t="s">
        <v>82</v>
      </c>
      <c r="C13" s="99" t="s">
        <v>8</v>
      </c>
      <c r="D13" s="100">
        <v>0.05</v>
      </c>
      <c r="E13" s="101">
        <v>0.05</v>
      </c>
      <c r="F13" s="106">
        <v>0.05</v>
      </c>
      <c r="G13" s="103">
        <v>0.2</v>
      </c>
      <c r="H13" s="104">
        <v>0.2</v>
      </c>
      <c r="I13" s="105">
        <v>0.2</v>
      </c>
      <c r="L13" s="127"/>
      <c r="M13" s="127"/>
    </row>
    <row r="14" spans="1:13" x14ac:dyDescent="0.2">
      <c r="A14" s="111" t="s">
        <v>76</v>
      </c>
      <c r="B14" s="111" t="s">
        <v>84</v>
      </c>
      <c r="C14" s="112" t="s">
        <v>8</v>
      </c>
      <c r="D14" s="100">
        <v>0.25</v>
      </c>
      <c r="E14" s="101">
        <v>0.28000000000000003</v>
      </c>
      <c r="F14" s="102">
        <v>0.28000000000000003</v>
      </c>
      <c r="G14" s="103">
        <v>0.2</v>
      </c>
      <c r="H14" s="104">
        <v>0.2</v>
      </c>
      <c r="I14" s="105">
        <v>0.2</v>
      </c>
      <c r="L14" s="127"/>
      <c r="M14" s="127"/>
    </row>
    <row r="15" spans="1:13" x14ac:dyDescent="0.2">
      <c r="A15" s="113"/>
      <c r="B15" s="114"/>
      <c r="C15" s="114"/>
      <c r="D15" s="100"/>
      <c r="E15" s="101"/>
      <c r="F15" s="102"/>
      <c r="G15" s="100"/>
      <c r="H15" s="101"/>
      <c r="I15" s="102"/>
    </row>
    <row r="16" spans="1:13" x14ac:dyDescent="0.2">
      <c r="A16" s="113"/>
      <c r="B16" s="114"/>
      <c r="C16" s="114"/>
      <c r="D16" s="100"/>
      <c r="E16" s="101"/>
      <c r="F16" s="106"/>
      <c r="G16" s="100"/>
      <c r="H16" s="101"/>
      <c r="I16" s="102"/>
    </row>
    <row r="17" spans="1:9" x14ac:dyDescent="0.2">
      <c r="A17" s="113"/>
      <c r="B17" s="114"/>
      <c r="C17" s="114"/>
      <c r="D17" s="100"/>
      <c r="E17" s="101"/>
      <c r="F17" s="106"/>
      <c r="G17" s="100"/>
      <c r="H17" s="101"/>
      <c r="I17" s="102"/>
    </row>
    <row r="18" spans="1:9" x14ac:dyDescent="0.2">
      <c r="A18" s="113"/>
      <c r="B18" s="114"/>
      <c r="C18" s="114"/>
      <c r="D18" s="100"/>
      <c r="E18" s="101"/>
      <c r="F18" s="106"/>
      <c r="G18" s="100"/>
      <c r="H18" s="101"/>
      <c r="I18" s="102"/>
    </row>
    <row r="19" spans="1:9" x14ac:dyDescent="0.2">
      <c r="A19" s="115"/>
      <c r="B19" s="116"/>
      <c r="C19" s="116"/>
      <c r="D19" s="117"/>
      <c r="E19" s="118"/>
      <c r="F19" s="119"/>
      <c r="G19" s="117"/>
      <c r="H19" s="118"/>
      <c r="I19" s="120"/>
    </row>
    <row r="20" spans="1:9" x14ac:dyDescent="0.2">
      <c r="A20" s="121" t="s">
        <v>81</v>
      </c>
      <c r="B20" s="122"/>
      <c r="C20" s="123"/>
      <c r="D20" s="124">
        <f t="shared" ref="D20:I20" si="0">SUM(D10:D19)</f>
        <v>1.9200000000000002</v>
      </c>
      <c r="E20" s="125">
        <f t="shared" si="0"/>
        <v>1.82</v>
      </c>
      <c r="F20" s="126">
        <f t="shared" si="0"/>
        <v>1.73</v>
      </c>
      <c r="G20" s="124">
        <f t="shared" si="0"/>
        <v>0.85000000000000009</v>
      </c>
      <c r="H20" s="125">
        <f t="shared" si="0"/>
        <v>0.75</v>
      </c>
      <c r="I20" s="126">
        <f t="shared" si="0"/>
        <v>0.8</v>
      </c>
    </row>
    <row r="22" spans="1:9" x14ac:dyDescent="0.2">
      <c r="A22" s="79"/>
      <c r="B22" s="79" t="s">
        <v>86</v>
      </c>
    </row>
    <row r="23" spans="1:9" ht="13.5" customHeight="1" x14ac:dyDescent="0.2"/>
  </sheetData>
  <mergeCells count="2">
    <mergeCell ref="D8:F8"/>
    <mergeCell ref="G8:I8"/>
  </mergeCells>
  <pageMargins left="0.74791666666666701" right="0.74791666666666701" top="0.98402777777777795" bottom="0.9840277777777779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7</TotalTime>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Metrics</vt:lpstr>
      <vt:lpstr>Milestones</vt:lpstr>
      <vt:lpstr>Manpower Q117</vt:lpstr>
      <vt:lpstr>Manpower Q217</vt:lpstr>
      <vt:lpstr>Manpower Q317</vt:lpstr>
      <vt:lpstr>Manpower Q417</vt:lpstr>
      <vt:lpstr>Manpower Q118</vt:lpstr>
      <vt:lpstr>Manpower Q218</vt:lpstr>
      <vt:lpstr>Manpower Q318</vt:lpstr>
      <vt:lpstr>Manpower Q418</vt:lpstr>
      <vt:lpstr>Manpower Q119</vt:lpstr>
      <vt:lpstr>Manpower Q219</vt:lpstr>
      <vt:lpstr>Narrative Q117</vt:lpstr>
      <vt:lpstr>Narrative Q217</vt:lpstr>
      <vt:lpstr>Narrative Q317</vt:lpstr>
      <vt:lpstr>Narrative Q417</vt:lpstr>
      <vt:lpstr>Narrative Q118</vt:lpstr>
      <vt:lpstr>Narrative Q218</vt:lpstr>
      <vt:lpstr>Narrative Q318</vt:lpstr>
      <vt:lpstr>Narrative Q418</vt:lpstr>
      <vt:lpstr>Narrative Q119</vt:lpstr>
      <vt:lpstr>Narrative Q219</vt:lpstr>
      <vt:lpstr>EVAL</vt:lpstr>
      <vt:lpstr>Sheet1</vt:lpstr>
    </vt:vector>
  </TitlesOfParts>
  <Company>Queen Mary High Energy Physics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Steve Lloyd</dc:creator>
  <dc:description/>
  <cp:lastModifiedBy>Kelsey, David (STFC,RAL,PPD)</cp:lastModifiedBy>
  <cp:revision>4</cp:revision>
  <cp:lastPrinted>2008-08-08T16:58:09Z</cp:lastPrinted>
  <dcterms:created xsi:type="dcterms:W3CDTF">2006-07-17T09:56:01Z</dcterms:created>
  <dcterms:modified xsi:type="dcterms:W3CDTF">2019-09-04T16:31:04Z</dcterms:modified>
  <dc:language>en-GB</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Queen Mary High Energy Physics</vt:lpwstr>
  </property>
  <property fmtid="{D5CDD505-2E9C-101B-9397-08002B2CF9AE}" pid="4" name="DocSecurity">
    <vt:i4>0</vt:i4>
  </property>
  <property fmtid="{D5CDD505-2E9C-101B-9397-08002B2CF9AE}" pid="5" name="HyperlinksChanged">
    <vt:bool>false</vt:bool>
  </property>
  <property fmtid="{D5CDD505-2E9C-101B-9397-08002B2CF9AE}" pid="6" name="LinksUpToDate">
    <vt:bool>false</vt:bool>
  </property>
  <property fmtid="{D5CDD505-2E9C-101B-9397-08002B2CF9AE}" pid="7" name="ScaleCrop">
    <vt:bool>false</vt:bool>
  </property>
  <property fmtid="{D5CDD505-2E9C-101B-9397-08002B2CF9AE}" pid="8" name="ShareDoc">
    <vt:bool>false</vt:bool>
  </property>
</Properties>
</file>