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rid\GridPP\GridPP5 security quarterly reports\2019Q2\"/>
    </mc:Choice>
  </mc:AlternateContent>
  <bookViews>
    <workbookView xWindow="0" yWindow="0" windowWidth="22710" windowHeight="11730" tabRatio="500"/>
  </bookViews>
  <sheets>
    <sheet name="Metrics" sheetId="1" r:id="rId1"/>
    <sheet name="Milestones" sheetId="2" r:id="rId2"/>
    <sheet name="Manpower Q117" sheetId="3" r:id="rId3"/>
    <sheet name="Manpower Q217" sheetId="4" r:id="rId4"/>
    <sheet name="Manpower Q317" sheetId="5" r:id="rId5"/>
    <sheet name="Manpower Q417" sheetId="6" r:id="rId6"/>
    <sheet name="Manpower Q118" sheetId="7" r:id="rId7"/>
    <sheet name="Manpower Q218" sheetId="8" r:id="rId8"/>
    <sheet name="Manpower Q318" sheetId="9" r:id="rId9"/>
    <sheet name="Manpower Q418" sheetId="10" r:id="rId10"/>
    <sheet name="Manpower Q119" sheetId="11" r:id="rId11"/>
    <sheet name="Manpower Q219" sheetId="12" r:id="rId12"/>
    <sheet name="Narrative Q117" sheetId="13" r:id="rId13"/>
    <sheet name="Narrative Q217" sheetId="14" r:id="rId14"/>
    <sheet name="Narrative Q317" sheetId="15" r:id="rId15"/>
    <sheet name="Narrative Q417" sheetId="16" r:id="rId16"/>
    <sheet name="Narrative Q118" sheetId="17" r:id="rId17"/>
    <sheet name="Narrative Q218" sheetId="18" r:id="rId18"/>
    <sheet name="Narrative Q318" sheetId="19" r:id="rId19"/>
    <sheet name="Narrative Q418" sheetId="20" r:id="rId20"/>
    <sheet name="Narrative Q119" sheetId="21" r:id="rId21"/>
    <sheet name="Narrative Q219" sheetId="22" r:id="rId22"/>
    <sheet name="EVAL" sheetId="23" r:id="rId23"/>
    <sheet name="Sheet1" sheetId="24" r:id="rId24"/>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5" i="22" l="1"/>
  <c r="B3" i="22"/>
  <c r="B5" i="21"/>
  <c r="B3" i="21"/>
  <c r="B5" i="20"/>
  <c r="B3" i="20"/>
  <c r="B5" i="19"/>
  <c r="B3" i="19"/>
  <c r="B5" i="18"/>
  <c r="B3" i="18"/>
  <c r="B5" i="17"/>
  <c r="B3" i="17"/>
  <c r="B5" i="16"/>
  <c r="B3" i="16"/>
  <c r="B5" i="15"/>
  <c r="B3" i="15"/>
  <c r="B5" i="14"/>
  <c r="B3" i="14"/>
  <c r="B5" i="13"/>
  <c r="B3" i="13"/>
  <c r="I20" i="12"/>
  <c r="H20" i="12"/>
  <c r="G20" i="12"/>
  <c r="F20" i="12"/>
  <c r="E20" i="12"/>
  <c r="D20" i="12"/>
  <c r="B5" i="12"/>
  <c r="B3" i="12"/>
  <c r="I20" i="11"/>
  <c r="H20" i="11"/>
  <c r="G20" i="11"/>
  <c r="F20" i="11"/>
  <c r="E20" i="11"/>
  <c r="D20" i="11"/>
  <c r="B5" i="11"/>
  <c r="B3" i="11"/>
  <c r="I20" i="10"/>
  <c r="H20" i="10"/>
  <c r="G20" i="10"/>
  <c r="F20" i="10"/>
  <c r="E20" i="10"/>
  <c r="D20" i="10"/>
  <c r="B5" i="10"/>
  <c r="B3" i="10"/>
  <c r="I20" i="9"/>
  <c r="H20" i="9"/>
  <c r="G20" i="9"/>
  <c r="F20" i="9"/>
  <c r="E20" i="9"/>
  <c r="D20" i="9"/>
  <c r="B5" i="9"/>
  <c r="B3" i="9"/>
  <c r="I20" i="8"/>
  <c r="H20" i="8"/>
  <c r="F20" i="8"/>
  <c r="E20" i="8"/>
  <c r="D20" i="8"/>
  <c r="I11" i="8"/>
  <c r="H11" i="8"/>
  <c r="G11" i="8"/>
  <c r="G20" i="8" s="1"/>
  <c r="B5" i="8"/>
  <c r="B3" i="8"/>
  <c r="I21" i="7"/>
  <c r="H21" i="7"/>
  <c r="G21" i="7"/>
  <c r="F21" i="7"/>
  <c r="E21" i="7"/>
  <c r="D21" i="7"/>
  <c r="B5" i="7"/>
  <c r="B3" i="7"/>
  <c r="H21" i="6"/>
  <c r="G21" i="6"/>
  <c r="F21" i="6"/>
  <c r="E21" i="6"/>
  <c r="D21" i="6"/>
  <c r="I14" i="6"/>
  <c r="I21" i="6" s="1"/>
  <c r="H14" i="6"/>
  <c r="G14" i="6"/>
  <c r="B5" i="6"/>
  <c r="B3" i="6"/>
  <c r="G21" i="5"/>
  <c r="F21" i="5"/>
  <c r="I14" i="5"/>
  <c r="I21" i="5" s="1"/>
  <c r="H14" i="5"/>
  <c r="H21" i="5" s="1"/>
  <c r="G14" i="5"/>
  <c r="F11" i="5"/>
  <c r="E11" i="5"/>
  <c r="E21" i="5" s="1"/>
  <c r="D11" i="5"/>
  <c r="D21" i="5" s="1"/>
  <c r="B5" i="5"/>
  <c r="B3" i="5"/>
  <c r="I21" i="4"/>
  <c r="H21" i="4"/>
  <c r="G21" i="4"/>
  <c r="F21" i="4"/>
  <c r="E21" i="4"/>
  <c r="D21" i="4"/>
  <c r="B5" i="4"/>
  <c r="B3" i="4"/>
  <c r="I21" i="3"/>
  <c r="H21" i="3"/>
  <c r="G21" i="3"/>
  <c r="F21" i="3"/>
  <c r="E21" i="3"/>
  <c r="D21" i="3"/>
  <c r="I14" i="3"/>
  <c r="B5" i="3"/>
  <c r="B3" i="3"/>
  <c r="B5" i="2"/>
  <c r="B4" i="2"/>
  <c r="B3" i="2"/>
</calcChain>
</file>

<file path=xl/comments1.xml><?xml version="1.0" encoding="utf-8"?>
<comments xmlns="http://schemas.openxmlformats.org/spreadsheetml/2006/main">
  <authors>
    <author/>
  </authors>
  <commentList>
    <comment ref="B10" authorId="0" shapeId="0">
      <text>
        <r>
          <rPr>
            <b/>
            <sz val="9"/>
            <color rgb="FF000000"/>
            <rFont val="Tahoma"/>
            <family val="2"/>
            <charset val="1"/>
          </rPr>
          <t xml:space="preserve">gronbech:
</t>
        </r>
        <r>
          <rPr>
            <sz val="9"/>
            <color rgb="FF000000"/>
            <rFont val="Tahoma"/>
            <family val="2"/>
            <charset val="1"/>
          </rPr>
          <t>Green 0, Amber 1, Red &gt;=2</t>
        </r>
      </text>
    </comment>
  </commentList>
</comments>
</file>

<file path=xl/sharedStrings.xml><?xml version="1.0" encoding="utf-8"?>
<sst xmlns="http://schemas.openxmlformats.org/spreadsheetml/2006/main" count="710" uniqueCount="147">
  <si>
    <t>GridPP Quarterly Report</t>
  </si>
  <si>
    <t>OK</t>
  </si>
  <si>
    <t>Area</t>
  </si>
  <si>
    <t>Security</t>
  </si>
  <si>
    <t>Close to target</t>
  </si>
  <si>
    <t>Year</t>
  </si>
  <si>
    <t>Not OK</t>
  </si>
  <si>
    <t>Reported by</t>
  </si>
  <si>
    <t>Dave Kelsey</t>
  </si>
  <si>
    <t>Not yet able to be measured</t>
  </si>
  <si>
    <t>Suspended</t>
  </si>
  <si>
    <t>Metric no.</t>
  </si>
  <si>
    <t>Description</t>
  </si>
  <si>
    <t>Source</t>
  </si>
  <si>
    <t>Owner</t>
  </si>
  <si>
    <t>Target</t>
  </si>
  <si>
    <t>Q117</t>
  </si>
  <si>
    <t>Q217</t>
  </si>
  <si>
    <t>Q317</t>
  </si>
  <si>
    <t>Q417</t>
  </si>
  <si>
    <t>Q118</t>
  </si>
  <si>
    <t>Q218</t>
  </si>
  <si>
    <t>Q318</t>
  </si>
  <si>
    <t>Q418</t>
  </si>
  <si>
    <t>Q119</t>
  </si>
  <si>
    <t>Q219</t>
  </si>
  <si>
    <t>Comment Q117</t>
  </si>
  <si>
    <t>Comment Q217</t>
  </si>
  <si>
    <t>Comment Q317</t>
  </si>
  <si>
    <t>Comment Q417</t>
  </si>
  <si>
    <t>Comment Q118</t>
  </si>
  <si>
    <t>Comment Q218</t>
  </si>
  <si>
    <t>Comment Q318</t>
  </si>
  <si>
    <t>Comment Q418</t>
  </si>
  <si>
    <t>Comment Q119</t>
  </si>
  <si>
    <t>Comment Q219</t>
  </si>
  <si>
    <t>3.3.1</t>
  </si>
  <si>
    <t>Number of Tier 2 security incidents in the last quarter</t>
  </si>
  <si>
    <t>Green &lt;=1, Amber 2 or 3 and Red &gt;=4</t>
  </si>
  <si>
    <t>1 incident (10 March) at Glasgow involving an old non-GRID NA62 system. No impact on any GridPP systems [EGI-20170310]</t>
  </si>
  <si>
    <t>None</t>
  </si>
  <si>
    <t>1 incident (1 Nov) notified by Janet CSIRT involving the DiRAC cluster at Durham. No impact on any GridPP systems [EGI-20171101]</t>
  </si>
  <si>
    <t>1 incident (4th Feb 2019) notified by Imperial [EGI-20190204-01] Comprised Server using known vulnerability. No impact on GridPP systems.</t>
  </si>
  <si>
    <t>3.3.2</t>
  </si>
  <si>
    <t>Number of sites responding poorly to a security incident in last quarter</t>
  </si>
  <si>
    <t>Green 0, Amber 1 Red &gt;=2</t>
  </si>
  <si>
    <t>Very well handled</t>
  </si>
  <si>
    <t>Very quickly fixed and handled. Final report on 11th Feb 2019.</t>
  </si>
  <si>
    <t>Complete</t>
  </si>
  <si>
    <t>Overdue</t>
  </si>
  <si>
    <t>Not yet due</t>
  </si>
  <si>
    <t>Milestone no.</t>
  </si>
  <si>
    <t>Due date</t>
  </si>
  <si>
    <t>Date complete</t>
  </si>
  <si>
    <t>Evidence</t>
  </si>
  <si>
    <t>Comment</t>
  </si>
  <si>
    <t>3.3.3</t>
  </si>
  <si>
    <t>Security Service Challenge</t>
  </si>
  <si>
    <t>Ian Neilson</t>
  </si>
  <si>
    <t>https://indico.cern.ch/event/736483/contributions/3094164/attachments/1706811/2750365/GridPP41_Security_Update.pdf</t>
  </si>
  <si>
    <t>Ian Neilson's departure put plans for a fuller security challenge on hold. A full Security Communication Challenge was performed by EGI CSIRT (and DC) in early August. UK sites did well and work earlier on correcting communication failures paid off. DC presented the results at GridPP41 in Ambleside (28-31 Aug)</t>
  </si>
  <si>
    <t>3.3.4</t>
  </si>
  <si>
    <t>UK HEP Sysman Security Training/Workshop</t>
  </si>
  <si>
    <t>https://indico.cern.ch/event/592622/</t>
  </si>
  <si>
    <t>Milestone 3.3.3 has been delayed, but in the meantime we achieved milestone 3.3.4 early. Ian Neilson organised a one-day security workshop for HEP SYSMAN at RAL concentrating on the topic of IPv6 security</t>
  </si>
  <si>
    <t>3.3.5</t>
  </si>
  <si>
    <t>Security plans for the future beyond end of GridPP5</t>
  </si>
  <si>
    <t>Effort (FTE)</t>
  </si>
  <si>
    <t>GridPP Funded</t>
  </si>
  <si>
    <t>Unfunded</t>
  </si>
  <si>
    <t>Site</t>
  </si>
  <si>
    <t>Work area</t>
  </si>
  <si>
    <t>Name</t>
  </si>
  <si>
    <t>Month 1</t>
  </si>
  <si>
    <t>Month 2</t>
  </si>
  <si>
    <t>Month 3</t>
  </si>
  <si>
    <t>RAL</t>
  </si>
  <si>
    <t>Deployment</t>
  </si>
  <si>
    <t>Linda Cornwall</t>
  </si>
  <si>
    <t>Vulnerabilities</t>
  </si>
  <si>
    <t>Policy</t>
  </si>
  <si>
    <t>Total</t>
  </si>
  <si>
    <t>Operations</t>
  </si>
  <si>
    <t>David Crooks</t>
  </si>
  <si>
    <t>Trust &amp; Identity</t>
  </si>
  <si>
    <t>Note: David Crooks in June 2018 = 1.17 FTE.  This means he took no leave. This averages out over the year.</t>
  </si>
  <si>
    <t>Note: David Crooks in August 2018 = 1.17 FTE.  This means he took no leave. This averages out over the year.</t>
  </si>
  <si>
    <t>Note: David Crooks in October 2018 = 1.23 FTE.  This means he took no leave. This averages out over the year.</t>
  </si>
  <si>
    <t>Note: David Crooks' effort is greater than 1.0.  This means he took limited or no leave. This should average out over the year.</t>
  </si>
  <si>
    <t>Progress over last Quarter</t>
  </si>
  <si>
    <t>Successes</t>
  </si>
  <si>
    <t>Problems/Issues</t>
  </si>
  <si>
    <t xml:space="preserve">Lead UK NGI security team and its fortnightly meetings. Another security communication challenge was successfully carried out for the UKNGI and problems with two sites were identified were fixed. Played active role in WLCG/EGI operational security. We attended the CSIRT F2F meeting in Prague (Jan 2017).  Neilson took his share of weekly duties in EGI IRTF. Several security incidents were handled (not including UK). Patching to fix critical vulnerabilities was coordinated - there was one major campaign (VOMS Admin).
</t>
  </si>
  <si>
    <t>Please note that the security effort booked to GridPP5 was too large in May to August. The excess was funded by EGI.eu but while the income was agreed, the project codes in STFC SCD for this were not setup until September, from when Cornwall and Kelsey are booking less to GridPP. The costs have indeed balanced out over the full financial year - 1.5 FTE effort used.</t>
  </si>
  <si>
    <t>Continue to lead EGI Software Vulnerability Group. Handled new vulnerabilities as reported during the quarter. Eight advisories were issued on the public wiki. Work on security risk assessment with continued active participation in SIG-ISM and the WISE RAW group.</t>
  </si>
  <si>
    <t>Work continued on revising EGI/WLCG security policies in collaboration with EGI-Engage. Three new policies formally adopted during the quarter (top-level policy, Data Protection and Acceptable Authentication). Prepared for and delivered security workshop at the ISGC2017 conference in Taipei (March). Completed and submitted the CHEP2016 paper on IPv6 Security. Attended EUGridPMA meeting in Florence (Jan). Lots of work on the WISE SCIv2-WG including a full-day workshop at the Nikhef WISE meeting in Amsterdam (March). New EGI continuation E_INFRA12 proposal was prepared and submitted (now called EOSC-Hub).</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</si>
  <si>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</si>
  <si>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</si>
  <si>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</si>
  <si>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</si>
  <si>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</si>
  <si>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</si>
  <si>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</si>
  <si>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</si>
  <si>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</si>
  <si>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</si>
  <si>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 xml:space="preserve">Lead UK NGI security team and its fortnightly meetings. Played active role in WLCG/EGI operational security. We attended the CSIRT F2F meeting in Lisbon (May 2017).  Neilson took his share of weekly duties in EGI IRTF. Several security incidents were handled (not including UK). Patching to fix critical vulnerabilities was coordinated. We attended and presented at the EGI Conference in Catania (May 2017). Organised an IPv6 Security Workshop at RAL as part of UK HEP SYSMAN (June 2017). Continue work on new EGI CSIRT web.
</t>
  </si>
  <si>
    <t>Continue to lead EGI Software Vulnerability Group. Handled new vulnerabilities as reported during the quarter. Eight advisories were issued on the public wiki (4 of which were HIGH). Published WISE security risk assessment template. Leading new SIG-ISM working group 1 on Inventory for Security Officers. Working on updates to SVG strategy and procedures. Continue work on EGI security risk assessment.</t>
  </si>
  <si>
    <t xml:space="preserve">Work continued on revising EGI/WLCG security policies in collaboration with EGI-Engage and AARC2. Two draft Community/VO security policies worked on. Chaired EGI SPG meeting in Karlsruhe (June). Attended EUGridPMA meeting in Ljubljana (May). Finalised and published WISE SCI version 2. SCI version 2 was endorsed on 1st June by many Infrastructures in a ceremony at TNC17. Attended TAGPMA meeting in Washington DC as part of Internet2 Global Summit (April). </t>
  </si>
  <si>
    <t xml:space="preserve">Lead UK NGI security team and its fortnightly meetings. Ian Neilson went on leave of absence at end of July. UK NGI Security team takes over after he leaves - still run by STFC (David K and Linda C). Played active role in WLCG/EGI operational security. Neilson took his share of weekly duties in EGI IRTF (July only). Patching to fix critical vulnerabilities was coordinated. New EGI CSIRT web was released. EGI report on CSIRT was worked on and then published by EGI Communications. Attended UK IPv6 Security one-day workshop in London.
</t>
  </si>
  <si>
    <t>Ian Neilson (on leave of absence from start of August) has resigned from the post of GridPP security officer. STFC has to recruit to replace - in progress. In the meantime other STFC staff (Kelsey and Cornwall) will do some of the work, and spend some of the effort funds.</t>
  </si>
  <si>
    <t xml:space="preserve">Continue to lead EGI Software Vulnerability Group. Handled new vulnerabilities as reported during the quarter.8 advisories were issued on the public wiki (1 of which was CRITICAL and 2 HIGH). Presented updated SVG strategy at the July EGI OMB meeting. Continue to lead GEANT SIG-ISM working group on Inventory for Security Officers; prepare for October meeting. </t>
  </si>
  <si>
    <t>Work continued on revising EGI/WLCG security policies in collaboration with EGI-Engage and AARC2. Two draft Community/VO security policies were finalised and distributed for wider comment. Chaired EGI SPG meeting in Amsterdam (July). Organised and co-chaired a one-day WISE workshop as part of the NSF Cybersecurity summit in Arlington VA. Attended and co-organised EUGridPMA/IGTF All Hands meeting in Manchester (Sep). Organised and co-chaired two-day FIM4R meeting at McGill University, Montreal. Talk at WLCG GDB in Sep on Security policies.</t>
  </si>
  <si>
    <t xml:space="preserve">Lead UK NGI security team and its fortnightly meetings. During absence of GridPP security officer, the UK NGI Security team continues to cover - still run by STFC (David K and Linda C). Played active roles in WLCG/EGI operational security.  Patching to fix critical vulnerabilities was coordinated. Represented WLCG and EGI at APGridPMA meeting in Japan (15 Oct) before HEPiX. DPK member of WLCG AuthZ working group including full pre-GDB meeting 7 Nov. Co-chaired EGI CSIRT F2F meeting Helsinki 15-17 Nov. Much of this planning for start of EOSC-hub in Jan 2018
</t>
  </si>
  <si>
    <t>STFC still has to recruit to replace Ian Neilson - in progress. In the meantime other STFC staff (Kelsey and Cornwall) will do some of the work, and spend some of the effort funds.</t>
  </si>
  <si>
    <t xml:space="preserve">Continue to lead EGI Software Vulnerability Group. Handled new vulnerabilities as reported during the quarter.7 advisories were issued on the public wiki (2 of which were CRITICAL and 1 HIGH). Updated SVG strategy now approved by EGI OMB. Continue to lead GEANT SIG-ISM working group on Inventory for Security Officers; attended 5-6 October meeting in Brussels. </t>
  </si>
  <si>
    <t>Work continued on revised EGI/WLCG security policies in collaboration with AARC2. Two draft Community/VO security policies were finalised and sent for final approval. Chaired EGI SPG Vidyo meetings. Attended DI4R conference in Brussels (end of Nov). Lots of planning for EOSC-hub era in 2018.</t>
  </si>
  <si>
    <t xml:space="preserve">Lead UK NGI security team and its fortnightly meetings. During absence of GridPP security officer, the UK NGI Security team continues to cover - still run by STFC (David K and Linda C). Played active roles in WLCG/EGI operational security.  Patching to fix critical vulnerabilities was coordinated. Represented WLCG and EGI at EUGridPMA (Prague, 22-24 Jan 2018). DPK member of WLCG AuthZ working group. Start of EOSC-hub project. STFC is leading WP4 Task 4.4 Operational Security. Co-chaired F2F EOSC-hub/EGI CSIRT at CERN 29-31 Jan. Lots of work on FIM4R Identity Mangement paper version 2. DPK appointed as new chair of WISE Steering Committee. Host WISE workshop at Coseners House 26-28 Feb. Spoke on FIM at ISGC2018. DPK Attended and spoke at WLCG Collaboration Workshop Naples 26-29 March
</t>
  </si>
  <si>
    <t>STFC has recruited to replace Ian Neilson - will be in post in 2Q18. In the meantime other STFC staff (Kelsey and Cornwall) will do the important parts of the work, and spend some of the effort funds.</t>
  </si>
  <si>
    <t>Continue to lead EGI Software Vulnerability Group. Handled new vulnerabilities as reported during the quarter.Advisories were issued on the public wiki. Continue to lead GEANT SIG-ISM working group on Inventory for Security Officers.</t>
  </si>
  <si>
    <t>Work continued on revised EGI/WLCG security policies in collaboration with AARC2. Chaired EGI SPG Vidyo meetings. Mainly work on the AARC2 Policy Deveopment Kit with work on new standard baseline AUP and changes required in Data Protection for GDPR. Lots of planning starting work on policy harmonisation in EOSC-hub.</t>
  </si>
  <si>
    <t>Lead UK NGI security team and its fortnightly meetings. Played active roles in WLCG/EGI operational security.  Patching to fix critical vulnerabilities was coordinated. DC starts in post and hits ground running at full speed! DC co-leading WLCG SOC working group, including leading workshop at CERN on 27-29 June. All are members of WLCG AuthZ working group. DPK is leading EOSC-hub WP4 Task 4.4 Operational Security. Continue to lead EGI Software Vulnerability Group. Handled new vulnerabilities as reported during the quarter. 4 advisories were issued on the public wiki. Continue to lead GEANT SIG-ISM working group on Inventory for Security Officers. Co-chaired F2F EOSC-hub/EGI CSIRT in Glasgow 18-20 June and hosted by DC. DPK as new chair of WISE Steering Committee, planning for WISE at NSF Cybersecurity Summit USA in August. Attended and gave talks at EOSC-hub public event in Malaga 16-20 April. DPK chaired Security and Networking track at HEPiX (Madison 14-18 May) and spoke on IPv6 and FIM. Planning for Security Communication Challenge to happen in August 2018.</t>
  </si>
  <si>
    <t>STFC has recruited to replace Ian Neilson. David Crooks started on 28 May 2018 but also did some security work before that (paid by Glasgow). During start of quarter, other STFC staff (Kelsey and Cornwall) did the important parts of the work.</t>
  </si>
  <si>
    <t>Work continued on revised EGI/WLCG security policies in collaboration with AARC2. Chaired EGI SPG Vidyo meetings. Mainly work on the AARC2 Policy Deveopment Kit with work on new standard baseline AUP and changes required in Data Protection for GDPR. Starting work on policy harmonisation in EOSC-hub. Lots of work on FIM4R Identity Mangement paper version 2, joint with AARC2. DPK is one of chief editors. Final Draft of paper published and presented at TNC18 conference Trondheim (10-14 June). Spoke on FIM4R at Internet2 Global Summit in San Diego (7-10 May). Attended and spoke on and led policy sessions (joint with AARC2) at EUGridPMA (Karlsruhe 22-25 May).</t>
  </si>
  <si>
    <t xml:space="preserve">DC leads UK NGI security team and its fortnightly meetings. All played active roles in WLCG/EGI operational security.  Patching to fix critical vulnerabilities was coordinated. DC co-leading WLCG SOC working group. All are members of WLCG AuthZ working group. DPK and DC attended CHEP2018 in Sofia (9-13 July). Talks and posters on WLCG SOC, IPv6, WISE. DPK is leading EOSC-hub WP4 Task 4.4 Operational Security. LC continues to lead EGI Software Vulnerability Group. Handled new vulnerabilities as reported during the quarter. 5 advisories were issued on the public wiki. DPK and DC played leading roles in WISE workshop at NSF Cybersecurity Summit USA (21-23 Aug). DC ran the security Communication Challenge in early August 2018 and reported on this at GridPP41. UK sites all did well.
</t>
  </si>
  <si>
    <t>Work continued on revised EGI/WLCG security policies in collaboration with AARC2. DPK chaired F2F EOSC-hub/AARC2/EGI/EUDAT/WLCG security policy meeting at CERN (18-20 July). Mainly work on the AARC2 Policy Deveopment Kit with work on new standard baseline AUP and changes required in Data Protection for GDPR. Work continues on policy harmonisation in EOSC-hub. FIM4R Identity Mangement paper version 2, joint with AARC2, finally published plus talks at UK AAI workshop (July) and GridPP41 (Aug). Attended and spoke on and led policy sessions (joint with AARC2) at EUGridPMA (Toulouse 24-26 Sep). DPK gave Trusted CI Webinar on Security for Collaborating Infrastructures on 24 Sep. Planning for FIM session at Internet2 TechEx meeting (for Oct).</t>
  </si>
  <si>
    <t xml:space="preserve">DC leads UK NGI security team and its fortnightly meetings. All played active roles in WLCG/EGI operational security.  Patching to fix critical vulnerabilities was coordinated. DC co-leading WLCG SOC working group. All are members of WLCG AuthZ working group - attended F2F meeting at CERN on 11 Dec. LC and DC attended DI4R in Lisbon (8-10 Oct).  DPK is leading EOSC-hub WP4 Task 4.4 Operational Security. LC continues to lead EGI Software Vulnerability Group. Handled new vulnerabilities as reported during the quarter. 7 advisories were issued on the public wiki. DK attended HEPiX in Barcelona (8-12 Oct). Chaired Networking and Security track. New HEPiX AAI-SIG created. DC planning for WLCG-SOC F2F meeting in Abingdon (Feb 2019). DC/DPK wrote background paper on Security for GridPP6 proposal.
</t>
  </si>
  <si>
    <t>Work continued on revised EGI/WLCG security policies in collaboration with AARC2. DPK chaired F2F EOSC-hub/AARC2/EGI/EUDAT/WLCG security policy meeting in Juelich (12-15 Nov). Mainly work on the AARC2 Policy Deveopment Kit with work on new standard baseline AUP and changes required in Data Protection for GDPR. Work continues on policy harmonisation in EOSC-hub. Planning for FIM4R F2F meeting in Vienna (Feb 2019). Attended FIM sessions at Internet2 TechEx meeting Orlando (15-19 Oct) and TAGPMA meeting at end of week (19 Oct).</t>
  </si>
  <si>
    <t xml:space="preserve">DC leads UK NGI security team and its fortnightly meetings. All played active roles in WLCG/EGI operational security.  Patching to fix critical vulnerabilities was coordinated. DC co-leading WLCG SOC working group. All are members of WLCG AuthZ working group. DPK is leading EOSC-hub WP4 Task 4.4 Operational Security. LC continues to lead EGI Software Vulnerability Group. Handled new vulnerabilities as reported during the quarter. LC much work on new procedures for SVG. 2 critical SVG advisories were issued. DK co-chaired an EGI CSIRT meeting in Coseners House (Feb 2019). DC hosted a WLCG-SOC workshop in Abingdon (Feb 2019). Work on GridPP6 proposal.  DC and DK participated in ISGC2019 Security Workshop (March 2019).
</t>
  </si>
  <si>
    <t>Work continued on new/revised EGI/WLCG security policies in collaboration with AARC2. New AUP and Data Privacy Notice prepared for WLCG. DPK chaired F2F EOSC-hub/AARC2/EGI/EUDAT/WLCG security policy meeting at CERN (21-23 Jan). Much work on policy harmonisation in EOSC-hub. DK chaired FIM4R F2F meeting in Vienna (Feb 2019). Attended and spoke on FIM4R at TIIME meeting Vienna (Feb 2019). Represented WLCG at EUGridPMA meeting at CERN (Jan 2019) and attended regular monthly TAGPMA meetings.</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</si>
  <si>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</si>
  <si>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</si>
  <si>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</si>
  <si>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</si>
  <si>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</si>
  <si>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</si>
  <si>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</si>
  <si>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</si>
  <si>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</si>
  <si>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</si>
  <si>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</si>
  <si>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</si>
  <si>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We are booking too much effort right now - we will correct as the financial year goes on</t>
  </si>
  <si>
    <t>1 incident (17 May 2019) notified by RALPP Tier 2 [EGI-20190517-01]. Non Grid Jenkins Server compromised. No impact on GridPP systems.</t>
  </si>
  <si>
    <t>Quickly fixed and handled. Final report on 1st July</t>
  </si>
  <si>
    <t xml:space="preserve">DC leads UK NGI security team and its fortnightly meetings. All played active roles in WLCG/EGI operational security.  Patching to fix critical vulnerabilities was coordinated. DC co-leading WLCG SOC working group. All are members of WLCG AuthZ working group. DPK is leading EOSC-hub WP4 Task 4.4 Operational Security. LC continues to lead EGI Software Vulnerability Group. Handled new vulnerabilities as reported during the quarter. LC continued work on new procedures for SVG. 4 SVG advisories were issued. DC led EGI Security Challenge in UK (end of March), but analysis performed during this quarter. DK co-chaired an EGI CSIRT meeting in Ljubljana (June 2019). Attended EGI Conference in Amsterdam (May). Ran a security day at UK HEP Sysman (May). Joint WISE/SIG-ISM meeting in Kaunas, Lithuania (April).
</t>
  </si>
  <si>
    <t>Work continued on new/revised EGI/WLCG security policies. Taking output from AARC2 project forward. New AUP and Data Privacy Notice close to final for WLCG. DPK chaired F2F EOSC-hub/AARC2/EGI/EUDAT/WLCG security policy meeting in Ljubljana (June).  Represented WLCG at EUGridPMA meeting in Utrecht (May 2019) and attended regular monthly TAGPMA meetings. Spoke on WISE at Security workshop (TNC19, Tallinn, June). Spoke on FIM4R status at REFEDS just before TNC19.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</si>
</sst>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0"/>
      <name val="Arial"/>
      <charset val="1"/>
    </font>
    <font>
      <b/>
      <sz val="10"/>
      <name val="Arial"/>
      <family val="2"/>
      <charset val="1"/>
    </font>
    <font>
      <b/>
      <i/>
      <sz val="10"/>
      <color rgb="FFDD0806"/>
      <name val="Arial"/>
      <family val="2"/>
      <charset val="1"/>
    </font>
    <font>
      <sz val="10"/>
      <name val="Arial"/>
      <family val="2"/>
      <charset val="1"/>
    </font>
    <font>
      <sz val="10.5"/>
      <name val="Consolas"/>
      <family val="3"/>
      <charset val="1"/>
    </font>
    <font>
      <sz val="11"/>
      <name val="Calibri"/>
      <family val="2"/>
      <charset val="1"/>
    </font>
    <font>
      <b/>
      <sz val="9"/>
      <color rgb="FF000000"/>
      <name val="Tahoma"/>
      <family val="2"/>
      <charset val="1"/>
    </font>
    <font>
      <sz val="9"/>
      <color rgb="FF000000"/>
      <name val="Tahoma"/>
      <family val="2"/>
      <charset val="1"/>
    </font>
    <font>
      <sz val="10"/>
      <color rgb="FF0000D4"/>
      <name val="Arial"/>
      <family val="2"/>
      <charset val="1"/>
    </font>
    <font>
      <u/>
      <sz val="10"/>
      <color rgb="FF0000D4"/>
      <name val="Arial"/>
      <family val="2"/>
      <charset val="1"/>
    </font>
    <font>
      <sz val="10"/>
      <color rgb="FFFF0000"/>
      <name val="Arial"/>
      <family val="2"/>
      <charset val="1"/>
    </font>
    <font>
      <sz val="10"/>
      <name val="Arial"/>
      <charset val="1"/>
    </font>
    <font>
      <b/>
      <sz val="10"/>
      <name val="Arial"/>
      <family val="2"/>
    </font>
    <font>
      <sz val="10"/>
      <name val="Arial"/>
      <family val="2"/>
    </font>
  </fonts>
  <fills count="11">
    <fill>
      <patternFill patternType="none"/>
    </fill>
    <fill>
      <patternFill patternType="gray125"/>
    </fill>
    <fill>
      <patternFill patternType="solid">
        <fgColor rgb="FF99CCFF"/>
        <bgColor rgb="FFCCCCFF"/>
      </patternFill>
    </fill>
    <fill>
      <patternFill patternType="solid">
        <fgColor rgb="FF1FB714"/>
        <bgColor rgb="FF00990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009900"/>
        <bgColor rgb="FF1FB714"/>
      </patternFill>
    </fill>
    <fill>
      <patternFill patternType="solid">
        <fgColor rgb="FF339966"/>
        <bgColor rgb="FF008080"/>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s>
  <cellStyleXfs count="4">
    <xf numFmtId="0" fontId="0" fillId="0" borderId="0"/>
    <xf numFmtId="9" fontId="11" fillId="0" borderId="0" applyBorder="0" applyProtection="0"/>
    <xf numFmtId="0" fontId="9" fillId="0" borderId="0" applyBorder="0" applyProtection="0"/>
    <xf numFmtId="0" fontId="3" fillId="0" borderId="0"/>
  </cellStyleXfs>
  <cellXfs count="166">
    <xf numFmtId="0" fontId="0" fillId="0" borderId="0" xfId="0"/>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2" borderId="30" xfId="0" applyFont="1" applyFill="1" applyBorder="1" applyAlignment="1">
      <alignment horizontal="center"/>
    </xf>
    <xf numFmtId="0" fontId="3" fillId="0" borderId="11" xfId="0" applyFont="1" applyBorder="1" applyAlignment="1">
      <alignment vertical="center" wrapText="1"/>
    </xf>
    <xf numFmtId="0" fontId="0" fillId="0" borderId="20" xfId="0" applyFont="1" applyBorder="1" applyAlignment="1">
      <alignment vertical="center" wrapText="1"/>
    </xf>
    <xf numFmtId="0" fontId="3" fillId="0" borderId="20" xfId="3" applyFont="1" applyBorder="1" applyAlignment="1">
      <alignment vertical="top" wrapText="1"/>
    </xf>
    <xf numFmtId="0" fontId="0" fillId="0" borderId="20" xfId="0" applyFont="1" applyBorder="1" applyAlignment="1">
      <alignment vertical="top" wrapText="1"/>
    </xf>
    <xf numFmtId="0" fontId="10" fillId="0" borderId="18" xfId="0" applyFont="1" applyBorder="1" applyAlignment="1">
      <alignment vertical="top" wrapText="1"/>
    </xf>
    <xf numFmtId="0" fontId="3" fillId="0" borderId="18" xfId="0" applyFont="1" applyBorder="1" applyAlignment="1">
      <alignment vertical="top" wrapText="1"/>
    </xf>
    <xf numFmtId="0" fontId="1" fillId="2" borderId="32" xfId="0" applyFont="1" applyFill="1" applyBorder="1" applyAlignment="1">
      <alignment horizontal="center"/>
    </xf>
    <xf numFmtId="0" fontId="1" fillId="2" borderId="27" xfId="0" applyFont="1" applyFill="1" applyBorder="1" applyAlignment="1">
      <alignment horizontal="center"/>
    </xf>
    <xf numFmtId="0" fontId="1" fillId="4" borderId="32" xfId="3" applyFont="1" applyFill="1" applyBorder="1" applyAlignment="1">
      <alignment horizontal="center"/>
    </xf>
    <xf numFmtId="0" fontId="1" fillId="4" borderId="27" xfId="3" applyFont="1" applyFill="1" applyBorder="1" applyAlignment="1">
      <alignment horizontal="center"/>
    </xf>
    <xf numFmtId="0" fontId="1" fillId="2" borderId="1" xfId="0" applyFont="1" applyFill="1" applyBorder="1"/>
    <xf numFmtId="0" fontId="0" fillId="2" borderId="2" xfId="0" applyFill="1" applyBorder="1" applyAlignment="1">
      <alignment wrapText="1"/>
    </xf>
    <xf numFmtId="0" fontId="0" fillId="0" borderId="0" xfId="0" applyBorder="1" applyAlignment="1">
      <alignment wrapText="1"/>
    </xf>
    <xf numFmtId="0" fontId="0" fillId="3" borderId="3" xfId="0" applyFill="1" applyBorder="1"/>
    <xf numFmtId="0" fontId="0" fillId="0" borderId="4" xfId="0" applyFont="1" applyBorder="1" applyAlignment="1"/>
    <xf numFmtId="0" fontId="0" fillId="0" borderId="0" xfId="0" applyBorder="1" applyAlignment="1"/>
    <xf numFmtId="0" fontId="1" fillId="4" borderId="5" xfId="0" applyFont="1" applyFill="1" applyBorder="1"/>
    <xf numFmtId="0" fontId="0" fillId="0" borderId="6" xfId="0" applyFont="1" applyBorder="1" applyAlignment="1">
      <alignment wrapText="1"/>
    </xf>
    <xf numFmtId="0" fontId="2" fillId="0" borderId="0" xfId="0" applyFont="1" applyBorder="1" applyAlignment="1">
      <alignment horizontal="right" wrapText="1"/>
    </xf>
    <xf numFmtId="0" fontId="3" fillId="5" borderId="7" xfId="0" applyFont="1" applyFill="1" applyBorder="1"/>
    <xf numFmtId="0" fontId="0" fillId="0" borderId="8" xfId="0" applyFont="1" applyBorder="1" applyAlignment="1"/>
    <xf numFmtId="0" fontId="0" fillId="6" borderId="9" xfId="0" applyFill="1" applyBorder="1"/>
    <xf numFmtId="0" fontId="1" fillId="4" borderId="10" xfId="0" applyFont="1" applyFill="1" applyBorder="1"/>
    <xf numFmtId="0" fontId="3" fillId="0" borderId="11" xfId="0" applyFont="1" applyBorder="1" applyAlignment="1">
      <alignment horizontal="left" wrapText="1"/>
    </xf>
    <xf numFmtId="0" fontId="0" fillId="7" borderId="9" xfId="0" applyFill="1" applyBorder="1"/>
    <xf numFmtId="0" fontId="0" fillId="8" borderId="12" xfId="0" applyFill="1" applyBorder="1"/>
    <xf numFmtId="0" fontId="0" fillId="0" borderId="13" xfId="0" applyFont="1" applyBorder="1" applyAlignment="1"/>
    <xf numFmtId="0" fontId="1" fillId="2" borderId="4" xfId="0" applyFont="1" applyFill="1" applyBorder="1"/>
    <xf numFmtId="0" fontId="1" fillId="2" borderId="14" xfId="0" applyFont="1" applyFill="1" applyBorder="1"/>
    <xf numFmtId="164" fontId="1" fillId="4" borderId="15" xfId="0" applyNumberFormat="1" applyFont="1" applyFill="1" applyBorder="1" applyAlignment="1">
      <alignment wrapText="1"/>
    </xf>
    <xf numFmtId="0" fontId="0" fillId="0" borderId="16" xfId="0" applyFont="1" applyBorder="1" applyAlignment="1">
      <alignment wrapText="1"/>
    </xf>
    <xf numFmtId="0" fontId="0" fillId="0" borderId="17" xfId="0" applyBorder="1" applyAlignment="1">
      <alignment wrapText="1"/>
    </xf>
    <xf numFmtId="0" fontId="3" fillId="0" borderId="18" xfId="0" applyFont="1" applyBorder="1" applyAlignment="1">
      <alignment wrapText="1"/>
    </xf>
    <xf numFmtId="0" fontId="4" fillId="0" borderId="0" xfId="0" applyFont="1" applyAlignment="1">
      <alignment wrapText="1"/>
    </xf>
    <xf numFmtId="0" fontId="0" fillId="9" borderId="19" xfId="0" applyFill="1" applyBorder="1" applyAlignment="1">
      <alignment vertical="top" wrapText="1"/>
    </xf>
    <xf numFmtId="0" fontId="0" fillId="0" borderId="2" xfId="0" applyFont="1" applyBorder="1" applyAlignment="1">
      <alignment vertical="top" wrapText="1"/>
    </xf>
    <xf numFmtId="0" fontId="3" fillId="2" borderId="6" xfId="0" applyFont="1" applyFill="1" applyBorder="1" applyAlignment="1">
      <alignment wrapText="1"/>
    </xf>
    <xf numFmtId="0" fontId="0" fillId="0" borderId="20" xfId="0" applyBorder="1" applyAlignment="1">
      <alignment wrapText="1"/>
    </xf>
    <xf numFmtId="0" fontId="5" fillId="0" borderId="0" xfId="0" applyFont="1" applyAlignment="1">
      <alignment wrapText="1"/>
    </xf>
    <xf numFmtId="0" fontId="3" fillId="9" borderId="21" xfId="0" applyFont="1" applyFill="1" applyBorder="1" applyAlignment="1">
      <alignment horizontal="right" vertical="top" wrapText="1"/>
    </xf>
    <xf numFmtId="0" fontId="0" fillId="0" borderId="6" xfId="0" applyFont="1" applyBorder="1" applyAlignment="1">
      <alignment vertical="top" wrapText="1"/>
    </xf>
    <xf numFmtId="0" fontId="3" fillId="0" borderId="0" xfId="3"/>
    <xf numFmtId="0" fontId="1" fillId="2" borderId="22" xfId="3" applyFont="1" applyFill="1" applyBorder="1"/>
    <xf numFmtId="0" fontId="3" fillId="2" borderId="23" xfId="3" applyFill="1" applyBorder="1" applyAlignment="1">
      <alignment wrapText="1"/>
    </xf>
    <xf numFmtId="0" fontId="3" fillId="10" borderId="24" xfId="3" applyFill="1" applyBorder="1" applyAlignment="1">
      <alignment wrapText="1"/>
    </xf>
    <xf numFmtId="0" fontId="3" fillId="0" borderId="14" xfId="3" applyFont="1" applyBorder="1"/>
    <xf numFmtId="0" fontId="1" fillId="4" borderId="1" xfId="3" applyFont="1" applyFill="1" applyBorder="1"/>
    <xf numFmtId="0" fontId="3" fillId="0" borderId="2" xfId="3" applyFont="1" applyBorder="1" applyAlignment="1">
      <alignment wrapText="1"/>
    </xf>
    <xf numFmtId="0" fontId="3" fillId="6" borderId="7" xfId="3" applyFill="1" applyBorder="1" applyAlignment="1">
      <alignment wrapText="1"/>
    </xf>
    <xf numFmtId="0" fontId="3" fillId="0" borderId="25" xfId="3" applyFont="1" applyBorder="1"/>
    <xf numFmtId="0" fontId="1" fillId="4" borderId="5" xfId="3" applyFont="1" applyFill="1" applyBorder="1"/>
    <xf numFmtId="0" fontId="3" fillId="0" borderId="6" xfId="3" applyFont="1" applyBorder="1" applyAlignment="1">
      <alignment wrapText="1"/>
    </xf>
    <xf numFmtId="0" fontId="3" fillId="0" borderId="7" xfId="3" applyBorder="1" applyAlignment="1">
      <alignment wrapText="1"/>
    </xf>
    <xf numFmtId="0" fontId="1" fillId="4" borderId="10" xfId="3" applyFont="1" applyFill="1" applyBorder="1"/>
    <xf numFmtId="0" fontId="3" fillId="0" borderId="11" xfId="3" applyFont="1" applyBorder="1" applyAlignment="1">
      <alignment wrapText="1"/>
    </xf>
    <xf numFmtId="0" fontId="3" fillId="8" borderId="12" xfId="3" applyFill="1" applyBorder="1" applyAlignment="1">
      <alignment wrapText="1"/>
    </xf>
    <xf numFmtId="0" fontId="3" fillId="0" borderId="26" xfId="3" applyFont="1" applyBorder="1"/>
    <xf numFmtId="0" fontId="1" fillId="2" borderId="27" xfId="0" applyFont="1" applyFill="1" applyBorder="1"/>
    <xf numFmtId="0" fontId="1" fillId="2" borderId="4" xfId="0" applyFont="1" applyFill="1" applyBorder="1" applyAlignment="1">
      <alignment wrapText="1"/>
    </xf>
    <xf numFmtId="0" fontId="3" fillId="0" borderId="0" xfId="3" applyBorder="1"/>
    <xf numFmtId="164" fontId="1" fillId="4" borderId="1" xfId="0" applyNumberFormat="1" applyFont="1" applyFill="1" applyBorder="1" applyAlignment="1">
      <alignment wrapText="1"/>
    </xf>
    <xf numFmtId="0" fontId="3" fillId="4" borderId="20" xfId="3" applyFont="1" applyFill="1" applyBorder="1"/>
    <xf numFmtId="14" fontId="3" fillId="0" borderId="20" xfId="3" applyNumberFormat="1" applyBorder="1"/>
    <xf numFmtId="14" fontId="3" fillId="10" borderId="24" xfId="3" applyNumberFormat="1" applyFill="1" applyBorder="1" applyAlignment="1">
      <alignment wrapText="1"/>
    </xf>
    <xf numFmtId="0" fontId="8" fillId="0" borderId="20" xfId="2" applyFont="1" applyBorder="1" applyAlignment="1" applyProtection="1">
      <alignment wrapText="1"/>
    </xf>
    <xf numFmtId="0" fontId="3" fillId="0" borderId="6" xfId="0" applyFont="1" applyBorder="1" applyAlignment="1">
      <alignment wrapText="1"/>
    </xf>
    <xf numFmtId="0" fontId="3" fillId="0" borderId="0" xfId="3" applyBorder="1" applyAlignment="1">
      <alignment wrapText="1"/>
    </xf>
    <xf numFmtId="0" fontId="9" fillId="0" borderId="20" xfId="2" applyFont="1" applyBorder="1" applyAlignment="1" applyProtection="1">
      <alignment wrapText="1"/>
    </xf>
    <xf numFmtId="0" fontId="3" fillId="0" borderId="0" xfId="3" applyFont="1"/>
    <xf numFmtId="0" fontId="10" fillId="0" borderId="6" xfId="0" applyFont="1" applyBorder="1" applyAlignment="1">
      <alignment wrapText="1"/>
    </xf>
    <xf numFmtId="0" fontId="1" fillId="2" borderId="23" xfId="3" applyFont="1" applyFill="1" applyBorder="1"/>
    <xf numFmtId="0" fontId="1" fillId="4" borderId="28" xfId="3" applyFont="1" applyFill="1" applyBorder="1"/>
    <xf numFmtId="0" fontId="3" fillId="0" borderId="29" xfId="3" applyFont="1" applyBorder="1"/>
    <xf numFmtId="0" fontId="3" fillId="0" borderId="6" xfId="3" applyFont="1" applyBorder="1"/>
    <xf numFmtId="0" fontId="3" fillId="0" borderId="11" xfId="3" applyFont="1" applyBorder="1"/>
    <xf numFmtId="0" fontId="1" fillId="0" borderId="0" xfId="3" applyFont="1"/>
    <xf numFmtId="0" fontId="1" fillId="4" borderId="30" xfId="3" applyFont="1" applyFill="1" applyBorder="1" applyAlignment="1">
      <alignment wrapText="1"/>
    </xf>
    <xf numFmtId="0" fontId="1" fillId="4" borderId="31" xfId="3" applyFont="1" applyFill="1" applyBorder="1" applyAlignment="1">
      <alignment wrapText="1"/>
    </xf>
    <xf numFmtId="0" fontId="1" fillId="4" borderId="32" xfId="3" applyFont="1" applyFill="1" applyBorder="1" applyAlignment="1">
      <alignment wrapText="1"/>
    </xf>
    <xf numFmtId="0" fontId="1" fillId="4" borderId="4" xfId="3" applyFont="1" applyFill="1" applyBorder="1" applyAlignment="1">
      <alignment wrapText="1"/>
    </xf>
    <xf numFmtId="0" fontId="1" fillId="4" borderId="24" xfId="3" applyFont="1" applyFill="1" applyBorder="1" applyAlignment="1">
      <alignment wrapText="1"/>
    </xf>
    <xf numFmtId="0" fontId="1" fillId="4" borderId="33" xfId="3" applyFont="1" applyFill="1" applyBorder="1" applyAlignment="1">
      <alignment horizontal="center" wrapText="1"/>
    </xf>
    <xf numFmtId="0" fontId="1" fillId="4" borderId="17" xfId="3" applyFont="1" applyFill="1" applyBorder="1" applyAlignment="1">
      <alignment horizontal="center" wrapText="1"/>
    </xf>
    <xf numFmtId="0" fontId="1" fillId="4" borderId="14" xfId="3" applyFont="1" applyFill="1" applyBorder="1" applyAlignment="1">
      <alignment horizontal="center" wrapText="1"/>
    </xf>
    <xf numFmtId="0" fontId="1" fillId="4" borderId="34" xfId="3" applyFont="1" applyFill="1" applyBorder="1" applyAlignment="1">
      <alignment horizontal="center" wrapText="1"/>
    </xf>
    <xf numFmtId="0" fontId="1" fillId="4" borderId="35" xfId="3" applyFont="1" applyFill="1" applyBorder="1" applyAlignment="1">
      <alignment horizontal="center" wrapText="1"/>
    </xf>
    <xf numFmtId="0" fontId="1" fillId="0" borderId="15" xfId="0" applyFont="1" applyBorder="1" applyAlignment="1">
      <alignment wrapText="1"/>
    </xf>
    <xf numFmtId="0" fontId="0" fillId="0" borderId="3" xfId="0" applyBorder="1" applyAlignment="1">
      <alignment wrapText="1"/>
    </xf>
    <xf numFmtId="0" fontId="3" fillId="0" borderId="1" xfId="1" applyNumberFormat="1" applyFont="1" applyBorder="1" applyAlignment="1" applyProtection="1">
      <alignment wrapText="1"/>
    </xf>
    <xf numFmtId="0" fontId="3" fillId="0" borderId="18" xfId="1" applyNumberFormat="1" applyFont="1" applyBorder="1" applyAlignment="1" applyProtection="1">
      <alignment wrapText="1"/>
    </xf>
    <xf numFmtId="0" fontId="3" fillId="0" borderId="2" xfId="1" applyNumberFormat="1" applyFont="1" applyBorder="1" applyAlignment="1" applyProtection="1">
      <alignment wrapText="1"/>
    </xf>
    <xf numFmtId="2" fontId="3" fillId="0" borderId="1" xfId="3" applyNumberFormat="1" applyBorder="1" applyAlignment="1">
      <alignment wrapText="1"/>
    </xf>
    <xf numFmtId="2" fontId="3" fillId="0" borderId="16" xfId="3" applyNumberFormat="1" applyBorder="1" applyAlignment="1">
      <alignment wrapText="1"/>
    </xf>
    <xf numFmtId="2" fontId="3" fillId="0" borderId="36" xfId="3" applyNumberFormat="1" applyBorder="1" applyAlignment="1">
      <alignment wrapText="1"/>
    </xf>
    <xf numFmtId="0" fontId="1" fillId="0" borderId="37" xfId="0" applyFont="1" applyBorder="1" applyAlignment="1">
      <alignment wrapText="1"/>
    </xf>
    <xf numFmtId="0" fontId="0" fillId="0" borderId="38" xfId="0" applyFont="1" applyBorder="1" applyAlignment="1">
      <alignment wrapText="1"/>
    </xf>
    <xf numFmtId="2" fontId="3" fillId="0" borderId="5" xfId="3" applyNumberFormat="1" applyBorder="1" applyAlignment="1">
      <alignment wrapText="1"/>
    </xf>
    <xf numFmtId="2" fontId="3" fillId="0" borderId="20" xfId="3" applyNumberFormat="1" applyBorder="1" applyAlignment="1">
      <alignment wrapText="1"/>
    </xf>
    <xf numFmtId="2" fontId="3" fillId="0" borderId="6" xfId="3" applyNumberFormat="1" applyBorder="1" applyAlignment="1">
      <alignment wrapText="1"/>
    </xf>
    <xf numFmtId="2" fontId="3" fillId="0" borderId="28" xfId="3" applyNumberFormat="1" applyBorder="1" applyAlignment="1">
      <alignment wrapText="1"/>
    </xf>
    <xf numFmtId="2" fontId="3" fillId="0" borderId="39" xfId="3" applyNumberFormat="1" applyBorder="1" applyAlignment="1">
      <alignment wrapText="1"/>
    </xf>
    <xf numFmtId="2" fontId="3" fillId="0" borderId="40" xfId="3" applyNumberFormat="1" applyBorder="1" applyAlignment="1">
      <alignment wrapText="1"/>
    </xf>
    <xf numFmtId="2" fontId="3" fillId="0" borderId="41" xfId="3" applyNumberFormat="1" applyBorder="1" applyAlignment="1">
      <alignment wrapText="1"/>
    </xf>
    <xf numFmtId="2" fontId="3" fillId="0" borderId="42" xfId="3" applyNumberFormat="1" applyBorder="1" applyAlignment="1">
      <alignment wrapText="1"/>
    </xf>
    <xf numFmtId="2" fontId="3" fillId="0" borderId="43" xfId="3" applyNumberFormat="1" applyBorder="1" applyAlignment="1">
      <alignment wrapText="1"/>
    </xf>
    <xf numFmtId="0" fontId="3" fillId="0" borderId="9" xfId="0" applyFont="1" applyBorder="1" applyAlignment="1">
      <alignment wrapText="1"/>
    </xf>
    <xf numFmtId="2" fontId="3" fillId="0" borderId="29" xfId="3" applyNumberFormat="1" applyBorder="1" applyAlignment="1">
      <alignment wrapText="1"/>
    </xf>
    <xf numFmtId="0" fontId="1" fillId="0" borderId="44" xfId="0" applyFont="1" applyBorder="1" applyAlignment="1">
      <alignment wrapText="1"/>
    </xf>
    <xf numFmtId="0" fontId="0" fillId="0" borderId="9" xfId="0" applyFont="1" applyBorder="1" applyAlignment="1">
      <alignment wrapText="1"/>
    </xf>
    <xf numFmtId="0" fontId="1" fillId="0" borderId="44" xfId="3" applyFont="1" applyBorder="1" applyAlignment="1">
      <alignment wrapText="1"/>
    </xf>
    <xf numFmtId="0" fontId="1" fillId="0" borderId="9" xfId="3" applyFont="1" applyBorder="1" applyAlignment="1">
      <alignment wrapText="1"/>
    </xf>
    <xf numFmtId="0" fontId="1" fillId="0" borderId="45" xfId="3" applyFont="1" applyBorder="1" applyAlignment="1">
      <alignment wrapText="1"/>
    </xf>
    <xf numFmtId="0" fontId="1" fillId="0" borderId="46" xfId="3" applyFont="1" applyBorder="1" applyAlignment="1">
      <alignment wrapText="1"/>
    </xf>
    <xf numFmtId="2" fontId="3" fillId="0" borderId="10" xfId="3" applyNumberFormat="1" applyBorder="1" applyAlignment="1">
      <alignment wrapText="1"/>
    </xf>
    <xf numFmtId="2" fontId="3" fillId="0" borderId="47" xfId="3" applyNumberFormat="1" applyBorder="1" applyAlignment="1">
      <alignment wrapText="1"/>
    </xf>
    <xf numFmtId="2" fontId="3" fillId="0" borderId="48" xfId="3" applyNumberFormat="1" applyBorder="1" applyAlignment="1">
      <alignment wrapText="1"/>
    </xf>
    <xf numFmtId="2" fontId="3" fillId="0" borderId="11" xfId="3" applyNumberFormat="1" applyBorder="1" applyAlignment="1">
      <alignment wrapText="1"/>
    </xf>
    <xf numFmtId="0" fontId="1" fillId="0" borderId="30" xfId="3" applyFont="1" applyBorder="1"/>
    <xf numFmtId="0" fontId="1" fillId="0" borderId="31" xfId="3" applyFont="1" applyBorder="1"/>
    <xf numFmtId="0" fontId="1" fillId="0" borderId="32" xfId="3" applyFont="1" applyBorder="1"/>
    <xf numFmtId="2" fontId="1" fillId="0" borderId="49" xfId="3" applyNumberFormat="1" applyFont="1" applyBorder="1"/>
    <xf numFmtId="2" fontId="1" fillId="0" borderId="50" xfId="3" applyNumberFormat="1" applyFont="1" applyBorder="1"/>
    <xf numFmtId="2" fontId="1" fillId="0" borderId="51" xfId="3" applyNumberFormat="1" applyFont="1" applyBorder="1"/>
    <xf numFmtId="2" fontId="3" fillId="0" borderId="0" xfId="3" applyNumberFormat="1"/>
    <xf numFmtId="2" fontId="3" fillId="0" borderId="28" xfId="3" applyNumberFormat="1" applyFont="1" applyBorder="1" applyAlignment="1">
      <alignment wrapText="1"/>
    </xf>
    <xf numFmtId="0" fontId="1" fillId="2" borderId="22" xfId="0" applyFont="1" applyFill="1" applyBorder="1"/>
    <xf numFmtId="0" fontId="0" fillId="2" borderId="23" xfId="0" applyFill="1" applyBorder="1"/>
    <xf numFmtId="0" fontId="1" fillId="4" borderId="28" xfId="0" applyFont="1" applyFill="1" applyBorder="1"/>
    <xf numFmtId="0" fontId="0" fillId="0" borderId="29" xfId="0" applyBorder="1"/>
    <xf numFmtId="0" fontId="0" fillId="0" borderId="6" xfId="0" applyBorder="1"/>
    <xf numFmtId="0" fontId="0" fillId="0" borderId="11" xfId="0" applyBorder="1"/>
    <xf numFmtId="0" fontId="1" fillId="0" borderId="0" xfId="0" applyFont="1"/>
    <xf numFmtId="0" fontId="1" fillId="2" borderId="30" xfId="0" applyFont="1" applyFill="1" applyBorder="1" applyAlignment="1">
      <alignment wrapText="1"/>
    </xf>
    <xf numFmtId="0" fontId="1" fillId="0" borderId="1" xfId="0" applyFont="1" applyBorder="1" applyAlignment="1">
      <alignment wrapText="1"/>
    </xf>
    <xf numFmtId="0" fontId="1" fillId="0" borderId="5" xfId="0" applyFont="1" applyBorder="1" applyAlignment="1">
      <alignment wrapText="1"/>
    </xf>
    <xf numFmtId="0" fontId="1" fillId="0" borderId="10" xfId="0" applyFont="1" applyBorder="1" applyAlignment="1">
      <alignment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2" borderId="52" xfId="0" applyFont="1" applyFill="1" applyBorder="1" applyAlignment="1">
      <alignment horizontal="center"/>
    </xf>
    <xf numFmtId="0" fontId="10" fillId="0" borderId="1" xfId="0" applyFont="1" applyBorder="1" applyAlignment="1">
      <alignment horizontal="center" vertical="center" wrapText="1"/>
    </xf>
    <xf numFmtId="14" fontId="10" fillId="0" borderId="18" xfId="0" applyNumberFormat="1" applyFont="1" applyBorder="1" applyAlignment="1">
      <alignment horizontal="center" vertical="center" wrapText="1"/>
    </xf>
    <xf numFmtId="0" fontId="10" fillId="0" borderId="2" xfId="0" applyFont="1" applyBorder="1" applyAlignment="1">
      <alignment horizontal="center" vertical="center" wrapText="1"/>
    </xf>
    <xf numFmtId="14" fontId="0" fillId="0" borderId="18" xfId="0" applyNumberFormat="1" applyBorder="1" applyAlignment="1">
      <alignment horizontal="center" vertical="center" wrapText="1"/>
    </xf>
    <xf numFmtId="0" fontId="0" fillId="0" borderId="1" xfId="0" applyBorder="1" applyAlignment="1">
      <alignment horizontal="center" vertical="center" wrapText="1"/>
    </xf>
    <xf numFmtId="0" fontId="3" fillId="0" borderId="20" xfId="0" applyFont="1" applyBorder="1" applyAlignment="1">
      <alignment vertical="top" wrapText="1"/>
    </xf>
    <xf numFmtId="0" fontId="1" fillId="2" borderId="23" xfId="0" applyFont="1" applyFill="1" applyBorder="1" applyAlignment="1">
      <alignment horizontal="center"/>
    </xf>
    <xf numFmtId="15" fontId="3" fillId="0" borderId="20" xfId="0" applyNumberFormat="1" applyFont="1" applyBorder="1" applyAlignment="1">
      <alignment horizontal="center"/>
    </xf>
    <xf numFmtId="0" fontId="3" fillId="0" borderId="6" xfId="0" applyFont="1" applyBorder="1" applyAlignment="1">
      <alignment horizontal="center" vertical="center"/>
    </xf>
    <xf numFmtId="0" fontId="3" fillId="0" borderId="49" xfId="0" applyFont="1" applyBorder="1" applyAlignment="1">
      <alignment horizontal="center" vertical="center"/>
    </xf>
    <xf numFmtId="15" fontId="0" fillId="0" borderId="20" xfId="0" applyNumberFormat="1" applyBorder="1" applyAlignment="1">
      <alignment horizontal="center"/>
    </xf>
    <xf numFmtId="0" fontId="3" fillId="0" borderId="5" xfId="0" applyFont="1" applyBorder="1" applyAlignment="1">
      <alignment horizontal="center" vertical="center"/>
    </xf>
    <xf numFmtId="14" fontId="0" fillId="0" borderId="20" xfId="0" applyNumberFormat="1" applyBorder="1" applyAlignment="1">
      <alignment horizontal="center" vertical="center"/>
    </xf>
    <xf numFmtId="0" fontId="3" fillId="0" borderId="10" xfId="0" applyFont="1" applyBorder="1" applyAlignment="1">
      <alignment horizontal="center" vertical="center"/>
    </xf>
    <xf numFmtId="14" fontId="0" fillId="0" borderId="47" xfId="0" applyNumberFormat="1" applyBorder="1" applyAlignment="1">
      <alignment horizontal="center" vertical="center"/>
    </xf>
    <xf numFmtId="0" fontId="0" fillId="0" borderId="11" xfId="0" applyBorder="1" applyAlignment="1">
      <alignment horizontal="center" vertical="center"/>
    </xf>
    <xf numFmtId="0" fontId="12" fillId="0" borderId="0" xfId="3" applyFont="1"/>
    <xf numFmtId="0" fontId="13" fillId="0" borderId="2" xfId="0" applyFont="1" applyBorder="1" applyAlignment="1">
      <alignment vertical="top" wrapText="1"/>
    </xf>
    <xf numFmtId="0" fontId="13" fillId="0" borderId="6" xfId="0" applyFont="1" applyBorder="1" applyAlignment="1">
      <alignment vertical="top" wrapText="1"/>
    </xf>
  </cellXfs>
  <cellStyles count="4">
    <cellStyle name="Explanatory Text" xfId="3" builtinId="53" customBuiltin="1"/>
    <cellStyle name="Hyperlink" xfId="2" builtinId="8"/>
    <cellStyle name="Normal" xfId="0" builtinId="0"/>
    <cellStyle name="Percent" xfId="1" builtinId="5"/>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009900"/>
      <rgbColor rgb="FF000080"/>
      <rgbColor rgb="FF808000"/>
      <rgbColor rgb="FF800080"/>
      <rgbColor rgb="FF1FB714"/>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365760</xdr:colOff>
      <xdr:row>32</xdr:row>
      <xdr:rowOff>78285</xdr:rowOff>
    </xdr:to>
    <xdr:sp macro="" textlink="">
      <xdr:nvSpPr>
        <xdr:cNvPr id="2" name="CustomShape 1" hidden="1"/>
        <xdr:cNvSpPr/>
      </xdr:nvSpPr>
      <xdr:spPr>
        <a:xfrm>
          <a:off x="0" y="0"/>
          <a:ext cx="7828560" cy="6948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365760</xdr:colOff>
      <xdr:row>32</xdr:row>
      <xdr:rowOff>78285</xdr:rowOff>
    </xdr:to>
    <xdr:sp macro="" textlink="">
      <xdr:nvSpPr>
        <xdr:cNvPr id="3" name="CustomShape 1" hidden="1"/>
        <xdr:cNvSpPr/>
      </xdr:nvSpPr>
      <xdr:spPr>
        <a:xfrm>
          <a:off x="0" y="0"/>
          <a:ext cx="7828560" cy="694872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365760</xdr:colOff>
      <xdr:row>32</xdr:row>
      <xdr:rowOff>78285</xdr:rowOff>
    </xdr:to>
    <xdr:sp macro="" textlink="">
      <xdr:nvSpPr>
        <xdr:cNvPr id="4" name="CustomShape 1" hidden="1"/>
        <xdr:cNvSpPr/>
      </xdr:nvSpPr>
      <xdr:spPr>
        <a:xfrm>
          <a:off x="0" y="0"/>
          <a:ext cx="7828560" cy="69487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419100</xdr:colOff>
      <xdr:row>48</xdr:row>
      <xdr:rowOff>123825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indico.cern.ch/event/592622/"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10"/>
  <sheetViews>
    <sheetView tabSelected="1" zoomScaleNormal="100" workbookViewId="0">
      <selection activeCell="L11" sqref="L11"/>
    </sheetView>
  </sheetViews>
  <sheetFormatPr defaultRowHeight="12.75" x14ac:dyDescent="0.2"/>
  <cols>
    <col min="1" max="1" width="12" customWidth="1"/>
    <col min="2" max="3" width="27.28515625" customWidth="1"/>
    <col min="4" max="4" width="19.7109375" customWidth="1"/>
    <col min="5" max="5" width="19.42578125" customWidth="1"/>
    <col min="6" max="11" width="7.7109375" customWidth="1"/>
    <col min="12" max="13" width="6.85546875" customWidth="1"/>
    <col min="14" max="14" width="9.85546875" customWidth="1"/>
    <col min="15" max="15" width="10.28515625" customWidth="1"/>
    <col min="16" max="21" width="14.85546875" customWidth="1"/>
    <col min="22" max="22" width="14.5703125" customWidth="1"/>
    <col min="23" max="23" width="15.85546875" customWidth="1"/>
    <col min="24" max="24" width="23.140625" customWidth="1"/>
    <col min="25" max="25" width="15.140625" customWidth="1"/>
    <col min="26" max="1025" width="8.85546875" customWidth="1"/>
  </cols>
  <sheetData>
    <row r="2" spans="1:25" x14ac:dyDescent="0.2">
      <c r="A2" s="14" t="s">
        <v>0</v>
      </c>
      <c r="B2" s="15"/>
      <c r="C2" s="16"/>
      <c r="D2" s="17"/>
      <c r="E2" s="18" t="s">
        <v>1</v>
      </c>
      <c r="F2" s="19"/>
      <c r="G2" s="19"/>
      <c r="H2" s="19"/>
      <c r="I2" s="19"/>
      <c r="J2" s="19"/>
      <c r="K2" s="19"/>
      <c r="L2" s="19"/>
      <c r="M2" s="19"/>
      <c r="N2" s="19"/>
      <c r="O2" s="19"/>
    </row>
    <row r="3" spans="1:25" x14ac:dyDescent="0.2">
      <c r="A3" s="20" t="s">
        <v>2</v>
      </c>
      <c r="B3" s="21" t="s">
        <v>3</v>
      </c>
      <c r="C3" s="22"/>
      <c r="D3" s="23"/>
      <c r="E3" s="24" t="s">
        <v>4</v>
      </c>
      <c r="F3" s="19"/>
      <c r="G3" s="19"/>
      <c r="H3" s="19"/>
      <c r="I3" s="19"/>
      <c r="J3" s="19"/>
      <c r="K3" s="19"/>
      <c r="L3" s="19"/>
      <c r="M3" s="19"/>
      <c r="N3" s="19"/>
      <c r="O3" s="19"/>
    </row>
    <row r="4" spans="1:25" x14ac:dyDescent="0.2">
      <c r="A4" s="20" t="s">
        <v>5</v>
      </c>
      <c r="B4" s="21">
        <v>2018</v>
      </c>
      <c r="C4" s="16"/>
      <c r="D4" s="25"/>
      <c r="E4" s="24" t="s">
        <v>6</v>
      </c>
      <c r="F4" s="19"/>
      <c r="G4" s="19"/>
      <c r="H4" s="19"/>
      <c r="I4" s="19"/>
      <c r="J4" s="19"/>
      <c r="K4" s="19"/>
      <c r="L4" s="19"/>
      <c r="M4" s="19"/>
      <c r="N4" s="19"/>
      <c r="O4" s="19"/>
    </row>
    <row r="5" spans="1:25" x14ac:dyDescent="0.2">
      <c r="A5" s="26" t="s">
        <v>7</v>
      </c>
      <c r="B5" s="27" t="s">
        <v>8</v>
      </c>
      <c r="C5" s="16"/>
      <c r="D5" s="28"/>
      <c r="E5" s="24" t="s">
        <v>9</v>
      </c>
      <c r="F5" s="19"/>
      <c r="G5" s="19"/>
      <c r="H5" s="19"/>
      <c r="I5" s="19"/>
      <c r="J5" s="19"/>
      <c r="K5" s="19"/>
      <c r="L5" s="19"/>
      <c r="M5" s="19"/>
      <c r="N5" s="19"/>
      <c r="O5" s="19"/>
    </row>
    <row r="6" spans="1:25" x14ac:dyDescent="0.2">
      <c r="D6" s="29"/>
      <c r="E6" s="30" t="s">
        <v>10</v>
      </c>
      <c r="F6" s="19"/>
      <c r="G6" s="19"/>
      <c r="H6" s="19"/>
      <c r="I6" s="19"/>
      <c r="J6" s="19"/>
      <c r="K6" s="19"/>
      <c r="L6" s="19"/>
      <c r="M6" s="19"/>
      <c r="N6" s="19"/>
      <c r="O6" s="19"/>
    </row>
    <row r="8" spans="1:25" x14ac:dyDescent="0.2">
      <c r="A8" s="31" t="s">
        <v>11</v>
      </c>
      <c r="B8" s="32" t="s">
        <v>12</v>
      </c>
      <c r="C8" s="32" t="s">
        <v>13</v>
      </c>
      <c r="D8" s="31" t="s">
        <v>14</v>
      </c>
      <c r="E8" s="31" t="s">
        <v>15</v>
      </c>
      <c r="F8" s="31" t="s">
        <v>16</v>
      </c>
      <c r="G8" s="31" t="s">
        <v>17</v>
      </c>
      <c r="H8" s="31" t="s">
        <v>18</v>
      </c>
      <c r="I8" s="31" t="s">
        <v>19</v>
      </c>
      <c r="J8" s="31" t="s">
        <v>20</v>
      </c>
      <c r="K8" s="31" t="s">
        <v>21</v>
      </c>
      <c r="L8" s="31" t="s">
        <v>22</v>
      </c>
      <c r="M8" s="31" t="s">
        <v>23</v>
      </c>
      <c r="N8" s="31" t="s">
        <v>24</v>
      </c>
      <c r="O8" s="31" t="s">
        <v>25</v>
      </c>
      <c r="P8" s="31" t="s">
        <v>26</v>
      </c>
      <c r="Q8" s="31" t="s">
        <v>27</v>
      </c>
      <c r="R8" s="31" t="s">
        <v>28</v>
      </c>
      <c r="S8" s="31" t="s">
        <v>29</v>
      </c>
      <c r="T8" s="31" t="s">
        <v>30</v>
      </c>
      <c r="U8" s="31" t="s">
        <v>31</v>
      </c>
      <c r="V8" s="31" t="s">
        <v>32</v>
      </c>
      <c r="W8" s="31" t="s">
        <v>33</v>
      </c>
      <c r="X8" s="31" t="s">
        <v>34</v>
      </c>
      <c r="Y8" s="31" t="s">
        <v>35</v>
      </c>
    </row>
    <row r="9" spans="1:25" ht="140.25" x14ac:dyDescent="0.25">
      <c r="A9" s="33" t="s">
        <v>36</v>
      </c>
      <c r="B9" s="34" t="s">
        <v>37</v>
      </c>
      <c r="C9" s="35"/>
      <c r="D9" s="36" t="s">
        <v>8</v>
      </c>
      <c r="E9" s="37" t="s">
        <v>38</v>
      </c>
      <c r="F9" s="38">
        <v>1</v>
      </c>
      <c r="G9" s="38">
        <v>0</v>
      </c>
      <c r="H9" s="38">
        <v>0</v>
      </c>
      <c r="I9" s="38">
        <v>1</v>
      </c>
      <c r="J9" s="38">
        <v>0</v>
      </c>
      <c r="K9" s="38">
        <v>0</v>
      </c>
      <c r="L9" s="38">
        <v>0</v>
      </c>
      <c r="M9" s="38">
        <v>0</v>
      </c>
      <c r="N9" s="38">
        <v>1</v>
      </c>
      <c r="O9" s="38">
        <v>1</v>
      </c>
      <c r="P9" s="39" t="s">
        <v>39</v>
      </c>
      <c r="Q9" s="39" t="s">
        <v>40</v>
      </c>
      <c r="R9" s="39" t="s">
        <v>40</v>
      </c>
      <c r="S9" s="39" t="s">
        <v>41</v>
      </c>
      <c r="T9" s="39" t="s">
        <v>40</v>
      </c>
      <c r="U9" s="39" t="s">
        <v>40</v>
      </c>
      <c r="V9" s="39" t="s">
        <v>40</v>
      </c>
      <c r="W9" s="39" t="s">
        <v>40</v>
      </c>
      <c r="X9" s="39" t="s">
        <v>42</v>
      </c>
      <c r="Y9" s="164" t="s">
        <v>143</v>
      </c>
    </row>
    <row r="10" spans="1:25" ht="51" x14ac:dyDescent="0.25">
      <c r="A10" s="33" t="s">
        <v>43</v>
      </c>
      <c r="B10" s="40" t="s">
        <v>44</v>
      </c>
      <c r="C10" s="41"/>
      <c r="D10" s="36" t="s">
        <v>8</v>
      </c>
      <c r="E10" s="42" t="s">
        <v>45</v>
      </c>
      <c r="F10" s="43">
        <v>0</v>
      </c>
      <c r="G10" s="43">
        <v>0</v>
      </c>
      <c r="H10" s="43">
        <v>0</v>
      </c>
      <c r="I10" s="43">
        <v>0</v>
      </c>
      <c r="J10" s="43">
        <v>0</v>
      </c>
      <c r="K10" s="43">
        <v>0</v>
      </c>
      <c r="L10" s="43">
        <v>0</v>
      </c>
      <c r="M10" s="43">
        <v>0</v>
      </c>
      <c r="N10" s="43">
        <v>0</v>
      </c>
      <c r="O10" s="43">
        <v>0</v>
      </c>
      <c r="P10" s="44" t="s">
        <v>46</v>
      </c>
      <c r="Q10" s="44"/>
      <c r="R10" s="44"/>
      <c r="S10" s="44" t="s">
        <v>46</v>
      </c>
      <c r="T10" s="44"/>
      <c r="U10" s="44"/>
      <c r="V10" s="44"/>
      <c r="W10" s="44"/>
      <c r="X10" s="44" t="s">
        <v>47</v>
      </c>
      <c r="Y10" s="165" t="s">
        <v>144</v>
      </c>
    </row>
  </sheetData>
  <pageMargins left="0.75" right="0.75" top="1" bottom="1" header="0.51180555555555496" footer="0.51180555555555496"/>
  <pageSetup paperSize="9" firstPageNumber="0"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90" zoomScaleNormal="90" workbookViewId="0">
      <selection activeCell="A12" sqref="A12"/>
    </sheetView>
  </sheetViews>
  <sheetFormatPr defaultRowHeight="12.75" x14ac:dyDescent="0.2"/>
  <cols>
    <col min="1" max="1" width="13.42578125" style="45" customWidth="1"/>
    <col min="2" max="2" width="45.42578125" style="45" customWidth="1"/>
    <col min="3" max="3" width="19.7109375" style="45" customWidth="1"/>
    <col min="4" max="5" width="14.28515625" style="45" customWidth="1"/>
    <col min="6" max="6" width="33" style="45" customWidth="1"/>
    <col min="7" max="7" width="44.42578125" style="45" customWidth="1"/>
    <col min="8" max="1025" width="8.85546875" style="45" customWidth="1"/>
  </cols>
  <sheetData>
    <row r="2" spans="1:9" x14ac:dyDescent="0.2">
      <c r="A2" s="46" t="s">
        <v>0</v>
      </c>
      <c r="B2" s="47"/>
      <c r="D2" s="48"/>
      <c r="E2" s="49" t="s">
        <v>48</v>
      </c>
    </row>
    <row r="3" spans="1:9" x14ac:dyDescent="0.2">
      <c r="A3" s="50" t="s">
        <v>2</v>
      </c>
      <c r="B3" s="51" t="str">
        <f>Metrics!B3</f>
        <v>Security</v>
      </c>
      <c r="D3" s="52"/>
      <c r="E3" s="53" t="s">
        <v>49</v>
      </c>
    </row>
    <row r="4" spans="1:9" x14ac:dyDescent="0.2">
      <c r="A4" s="54" t="s">
        <v>5</v>
      </c>
      <c r="B4" s="55">
        <f>Metrics!B4</f>
        <v>2018</v>
      </c>
      <c r="D4" s="56"/>
      <c r="E4" s="53" t="s">
        <v>50</v>
      </c>
    </row>
    <row r="5" spans="1:9" x14ac:dyDescent="0.2">
      <c r="A5" s="57" t="s">
        <v>7</v>
      </c>
      <c r="B5" s="58" t="str">
        <f>Metrics!B5</f>
        <v>Dave Kelsey</v>
      </c>
      <c r="D5" s="59"/>
      <c r="E5" s="60" t="s">
        <v>10</v>
      </c>
    </row>
    <row r="8" spans="1:9" ht="20.100000000000001" customHeight="1" x14ac:dyDescent="0.2">
      <c r="A8" s="61" t="s">
        <v>51</v>
      </c>
      <c r="B8" s="62" t="s">
        <v>12</v>
      </c>
      <c r="C8" s="31" t="s">
        <v>14</v>
      </c>
      <c r="D8" s="31" t="s">
        <v>52</v>
      </c>
      <c r="E8" s="61" t="s">
        <v>53</v>
      </c>
      <c r="F8" s="61" t="s">
        <v>54</v>
      </c>
      <c r="G8" s="61" t="s">
        <v>55</v>
      </c>
      <c r="H8" s="63"/>
    </row>
    <row r="9" spans="1:9" ht="89.25" x14ac:dyDescent="0.2">
      <c r="A9" s="64" t="s">
        <v>56</v>
      </c>
      <c r="B9" s="65" t="s">
        <v>57</v>
      </c>
      <c r="C9" s="65" t="s">
        <v>58</v>
      </c>
      <c r="D9" s="66">
        <v>43100</v>
      </c>
      <c r="E9" s="67">
        <v>43343</v>
      </c>
      <c r="F9" s="68" t="s">
        <v>59</v>
      </c>
      <c r="G9" s="69" t="s">
        <v>60</v>
      </c>
      <c r="H9" s="70"/>
    </row>
    <row r="10" spans="1:9" ht="63.75" x14ac:dyDescent="0.2">
      <c r="A10" s="64" t="s">
        <v>61</v>
      </c>
      <c r="B10" s="65" t="s">
        <v>62</v>
      </c>
      <c r="C10" s="65" t="s">
        <v>58</v>
      </c>
      <c r="D10" s="66">
        <v>43465</v>
      </c>
      <c r="E10" s="67">
        <v>42899</v>
      </c>
      <c r="F10" s="71" t="s">
        <v>63</v>
      </c>
      <c r="G10" s="69" t="s">
        <v>64</v>
      </c>
      <c r="I10" s="72"/>
    </row>
    <row r="11" spans="1:9" ht="54" customHeight="1" x14ac:dyDescent="0.2">
      <c r="A11" s="64" t="s">
        <v>65</v>
      </c>
      <c r="B11" s="65" t="s">
        <v>66</v>
      </c>
      <c r="C11" s="65" t="s">
        <v>8</v>
      </c>
      <c r="D11" s="66">
        <v>43830</v>
      </c>
      <c r="E11" s="73"/>
      <c r="F11" s="73"/>
      <c r="G11" s="73"/>
      <c r="I11" s="72"/>
    </row>
    <row r="12" spans="1:9" ht="69.75" customHeight="1" x14ac:dyDescent="0.2"/>
    <row r="13" spans="1:9" ht="55.5" customHeight="1" x14ac:dyDescent="0.2"/>
    <row r="14" spans="1:9" ht="102.75" customHeight="1" x14ac:dyDescent="0.2"/>
    <row r="15" spans="1:9" ht="37.5" customHeight="1" x14ac:dyDescent="0.2"/>
    <row r="19" ht="59.25" customHeight="1" x14ac:dyDescent="0.2"/>
  </sheetData>
  <hyperlinks>
    <hyperlink ref="F10" r:id="rId1"/>
  </hyperlinks>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topLeftCell="B3" zoomScaleNormal="100" workbookViewId="0">
      <selection activeCell="A24" sqref="A24"/>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9" x14ac:dyDescent="0.2">
      <c r="A2" s="46" t="s">
        <v>0</v>
      </c>
      <c r="B2" s="74"/>
    </row>
    <row r="3" spans="1:9" x14ac:dyDescent="0.2">
      <c r="A3" s="75" t="s">
        <v>2</v>
      </c>
      <c r="B3" s="76" t="str">
        <f>Metrics!B3</f>
        <v>Security</v>
      </c>
    </row>
    <row r="4" spans="1:9" x14ac:dyDescent="0.2">
      <c r="A4" s="54" t="s">
        <v>5</v>
      </c>
      <c r="B4" s="77">
        <v>2017</v>
      </c>
    </row>
    <row r="5" spans="1:9" x14ac:dyDescent="0.2">
      <c r="A5" s="57" t="s">
        <v>7</v>
      </c>
      <c r="B5" s="78" t="str">
        <f>Metrics!B5</f>
        <v>Dave Kelsey</v>
      </c>
    </row>
    <row r="7" spans="1:9" x14ac:dyDescent="0.2">
      <c r="A7" s="79" t="s">
        <v>67</v>
      </c>
      <c r="B7" s="79"/>
      <c r="C7" s="79"/>
    </row>
    <row r="8" spans="1:9" ht="13.5" customHeight="1" x14ac:dyDescent="0.2">
      <c r="A8" s="80"/>
      <c r="B8" s="81"/>
      <c r="C8" s="82"/>
      <c r="D8" s="13" t="s">
        <v>68</v>
      </c>
      <c r="E8" s="13"/>
      <c r="F8" s="13"/>
      <c r="G8" s="12" t="s">
        <v>69</v>
      </c>
      <c r="H8" s="12"/>
      <c r="I8" s="12"/>
    </row>
    <row r="9" spans="1:9" x14ac:dyDescent="0.2">
      <c r="A9" s="83" t="s">
        <v>70</v>
      </c>
      <c r="B9" s="84" t="s">
        <v>71</v>
      </c>
      <c r="C9" s="84" t="s">
        <v>72</v>
      </c>
      <c r="D9" s="85" t="s">
        <v>73</v>
      </c>
      <c r="E9" s="86" t="s">
        <v>74</v>
      </c>
      <c r="F9" s="87" t="s">
        <v>75</v>
      </c>
      <c r="G9" s="88" t="s">
        <v>73</v>
      </c>
      <c r="H9" s="86" t="s">
        <v>74</v>
      </c>
      <c r="I9" s="89" t="s">
        <v>75</v>
      </c>
    </row>
    <row r="10" spans="1:9" x14ac:dyDescent="0.2">
      <c r="A10" s="90"/>
      <c r="B10" s="90"/>
      <c r="C10" s="91"/>
      <c r="D10" s="92"/>
      <c r="E10" s="93"/>
      <c r="F10" s="94"/>
      <c r="G10" s="95"/>
      <c r="H10" s="96"/>
      <c r="I10" s="97"/>
    </row>
    <row r="11" spans="1:9" x14ac:dyDescent="0.2">
      <c r="A11" s="98" t="s">
        <v>76</v>
      </c>
      <c r="B11" s="98" t="s">
        <v>77</v>
      </c>
      <c r="C11" s="99" t="s">
        <v>78</v>
      </c>
      <c r="D11" s="100">
        <v>0.35</v>
      </c>
      <c r="E11" s="101">
        <v>0.4</v>
      </c>
      <c r="F11" s="102">
        <v>0.26</v>
      </c>
      <c r="G11" s="103"/>
      <c r="H11" s="104"/>
      <c r="I11" s="105"/>
    </row>
    <row r="12" spans="1:9" x14ac:dyDescent="0.2">
      <c r="A12" s="98" t="s">
        <v>76</v>
      </c>
      <c r="B12" s="98" t="s">
        <v>77</v>
      </c>
      <c r="C12" s="99" t="s">
        <v>8</v>
      </c>
      <c r="D12" s="100"/>
      <c r="E12" s="101"/>
      <c r="F12" s="106"/>
      <c r="G12" s="103"/>
      <c r="H12" s="104"/>
      <c r="I12" s="105"/>
    </row>
    <row r="13" spans="1:9" x14ac:dyDescent="0.2">
      <c r="A13" s="98" t="s">
        <v>76</v>
      </c>
      <c r="B13" s="98" t="s">
        <v>77</v>
      </c>
      <c r="C13" s="99" t="s">
        <v>58</v>
      </c>
      <c r="D13" s="103">
        <v>0.78</v>
      </c>
      <c r="E13" s="107">
        <v>0.51</v>
      </c>
      <c r="F13" s="108">
        <v>0.84</v>
      </c>
      <c r="G13" s="103"/>
      <c r="H13" s="104"/>
      <c r="I13" s="105"/>
    </row>
    <row r="14" spans="1:9" x14ac:dyDescent="0.2">
      <c r="A14" s="98" t="s">
        <v>76</v>
      </c>
      <c r="B14" s="98" t="s">
        <v>79</v>
      </c>
      <c r="C14" s="109" t="s">
        <v>78</v>
      </c>
      <c r="D14" s="103">
        <v>0.2</v>
      </c>
      <c r="E14" s="107">
        <v>0.2</v>
      </c>
      <c r="F14" s="110">
        <v>0.2</v>
      </c>
      <c r="G14" s="103">
        <v>0.13</v>
      </c>
      <c r="H14" s="107">
        <v>0.13</v>
      </c>
      <c r="I14" s="110">
        <f>0.25+0.15</f>
        <v>0.4</v>
      </c>
    </row>
    <row r="15" spans="1:9" x14ac:dyDescent="0.2">
      <c r="A15" s="111" t="s">
        <v>76</v>
      </c>
      <c r="B15" s="111" t="s">
        <v>80</v>
      </c>
      <c r="C15" s="112" t="s">
        <v>8</v>
      </c>
      <c r="D15" s="100">
        <v>0.18</v>
      </c>
      <c r="E15" s="101">
        <v>0.16</v>
      </c>
      <c r="F15" s="102">
        <v>0.2</v>
      </c>
      <c r="G15" s="103">
        <v>0.39</v>
      </c>
      <c r="H15" s="104">
        <v>0.21</v>
      </c>
      <c r="I15" s="105">
        <v>0.23</v>
      </c>
    </row>
    <row r="16" spans="1:9" x14ac:dyDescent="0.2">
      <c r="A16" s="113"/>
      <c r="B16" s="114"/>
      <c r="C16" s="114"/>
      <c r="D16" s="100"/>
      <c r="E16" s="101"/>
      <c r="F16" s="102"/>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3"/>
      <c r="B19" s="114"/>
      <c r="C19" s="114"/>
      <c r="D19" s="100"/>
      <c r="E19" s="101"/>
      <c r="F19" s="106"/>
      <c r="G19" s="100"/>
      <c r="H19" s="101"/>
      <c r="I19" s="102"/>
    </row>
    <row r="20" spans="1:9" x14ac:dyDescent="0.2">
      <c r="A20" s="115"/>
      <c r="B20" s="116"/>
      <c r="C20" s="116"/>
      <c r="D20" s="117"/>
      <c r="E20" s="118"/>
      <c r="F20" s="119"/>
      <c r="G20" s="117"/>
      <c r="H20" s="118"/>
      <c r="I20" s="120"/>
    </row>
    <row r="21" spans="1:9" x14ac:dyDescent="0.2">
      <c r="A21" s="121" t="s">
        <v>81</v>
      </c>
      <c r="B21" s="122"/>
      <c r="C21" s="123"/>
      <c r="D21" s="124">
        <f t="shared" ref="D21:I21" si="0">SUM(D10:D20)</f>
        <v>1.5099999999999998</v>
      </c>
      <c r="E21" s="125">
        <f t="shared" si="0"/>
        <v>1.27</v>
      </c>
      <c r="F21" s="126">
        <f t="shared" si="0"/>
        <v>1.5</v>
      </c>
      <c r="G21" s="124">
        <f t="shared" si="0"/>
        <v>0.52</v>
      </c>
      <c r="H21" s="125">
        <f t="shared" si="0"/>
        <v>0.33999999999999997</v>
      </c>
      <c r="I21" s="126">
        <f t="shared" si="0"/>
        <v>0.63</v>
      </c>
    </row>
    <row r="24"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zoomScaleNormal="100" workbookViewId="0">
      <selection activeCell="A23" sqref="A23"/>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9" x14ac:dyDescent="0.2">
      <c r="A2" s="46" t="s">
        <v>0</v>
      </c>
      <c r="B2" s="74"/>
    </row>
    <row r="3" spans="1:9" x14ac:dyDescent="0.2">
      <c r="A3" s="75" t="s">
        <v>2</v>
      </c>
      <c r="B3" s="76" t="str">
        <f>Metrics!B3</f>
        <v>Security</v>
      </c>
    </row>
    <row r="4" spans="1:9" x14ac:dyDescent="0.2">
      <c r="A4" s="54" t="s">
        <v>5</v>
      </c>
      <c r="B4" s="77">
        <v>2017</v>
      </c>
    </row>
    <row r="5" spans="1:9" x14ac:dyDescent="0.2">
      <c r="A5" s="57" t="s">
        <v>7</v>
      </c>
      <c r="B5" s="78" t="str">
        <f>Metrics!B5</f>
        <v>Dave Kelsey</v>
      </c>
    </row>
    <row r="7" spans="1:9" x14ac:dyDescent="0.2">
      <c r="A7" s="79" t="s">
        <v>67</v>
      </c>
      <c r="B7" s="79"/>
      <c r="C7" s="79"/>
    </row>
    <row r="8" spans="1:9" ht="13.5" customHeight="1" x14ac:dyDescent="0.2">
      <c r="A8" s="80"/>
      <c r="B8" s="81"/>
      <c r="C8" s="82"/>
      <c r="D8" s="13" t="s">
        <v>68</v>
      </c>
      <c r="E8" s="13"/>
      <c r="F8" s="13"/>
      <c r="G8" s="12" t="s">
        <v>69</v>
      </c>
      <c r="H8" s="12"/>
      <c r="I8" s="12"/>
    </row>
    <row r="9" spans="1:9" x14ac:dyDescent="0.2">
      <c r="A9" s="83" t="s">
        <v>70</v>
      </c>
      <c r="B9" s="84" t="s">
        <v>71</v>
      </c>
      <c r="C9" s="84" t="s">
        <v>72</v>
      </c>
      <c r="D9" s="85" t="s">
        <v>73</v>
      </c>
      <c r="E9" s="86" t="s">
        <v>74</v>
      </c>
      <c r="F9" s="87" t="s">
        <v>75</v>
      </c>
      <c r="G9" s="88" t="s">
        <v>73</v>
      </c>
      <c r="H9" s="86" t="s">
        <v>74</v>
      </c>
      <c r="I9" s="89" t="s">
        <v>75</v>
      </c>
    </row>
    <row r="10" spans="1:9" x14ac:dyDescent="0.2">
      <c r="A10" s="90"/>
      <c r="B10" s="90"/>
      <c r="C10" s="91"/>
      <c r="D10" s="92"/>
      <c r="E10" s="93"/>
      <c r="F10" s="94"/>
      <c r="G10" s="95"/>
      <c r="H10" s="96"/>
      <c r="I10" s="97"/>
    </row>
    <row r="11" spans="1:9" x14ac:dyDescent="0.2">
      <c r="A11" s="98" t="s">
        <v>76</v>
      </c>
      <c r="B11" s="98" t="s">
        <v>77</v>
      </c>
      <c r="C11" s="99" t="s">
        <v>78</v>
      </c>
      <c r="D11" s="100">
        <v>0.23</v>
      </c>
      <c r="E11" s="101">
        <v>7.0000000000000007E-2</v>
      </c>
      <c r="F11" s="102">
        <v>0.32</v>
      </c>
      <c r="G11" s="103"/>
      <c r="H11" s="104"/>
      <c r="I11" s="105"/>
    </row>
    <row r="12" spans="1:9" x14ac:dyDescent="0.2">
      <c r="A12" s="98" t="s">
        <v>76</v>
      </c>
      <c r="B12" s="98" t="s">
        <v>77</v>
      </c>
      <c r="C12" s="99" t="s">
        <v>8</v>
      </c>
      <c r="D12" s="100"/>
      <c r="E12" s="101"/>
      <c r="F12" s="106"/>
      <c r="G12" s="103"/>
      <c r="H12" s="104"/>
      <c r="I12" s="105"/>
    </row>
    <row r="13" spans="1:9" x14ac:dyDescent="0.2">
      <c r="A13" s="98" t="s">
        <v>76</v>
      </c>
      <c r="B13" s="98" t="s">
        <v>77</v>
      </c>
      <c r="C13" s="99" t="s">
        <v>58</v>
      </c>
      <c r="D13" s="103">
        <v>0.6</v>
      </c>
      <c r="E13" s="107">
        <v>0.86</v>
      </c>
      <c r="F13" s="108">
        <v>0.82</v>
      </c>
      <c r="G13" s="103"/>
      <c r="H13" s="104"/>
      <c r="I13" s="105"/>
    </row>
    <row r="14" spans="1:9" x14ac:dyDescent="0.2">
      <c r="A14" s="98" t="s">
        <v>76</v>
      </c>
      <c r="B14" s="98" t="s">
        <v>79</v>
      </c>
      <c r="C14" s="109" t="s">
        <v>78</v>
      </c>
      <c r="D14" s="103">
        <v>0.17</v>
      </c>
      <c r="E14" s="107">
        <v>0.17</v>
      </c>
      <c r="F14" s="110">
        <v>0.17</v>
      </c>
      <c r="G14" s="103">
        <v>0.25</v>
      </c>
      <c r="H14" s="107">
        <v>0.28000000000000003</v>
      </c>
      <c r="I14" s="110">
        <v>0.4</v>
      </c>
    </row>
    <row r="15" spans="1:9" x14ac:dyDescent="0.2">
      <c r="A15" s="111" t="s">
        <v>76</v>
      </c>
      <c r="B15" s="111" t="s">
        <v>80</v>
      </c>
      <c r="C15" s="112" t="s">
        <v>8</v>
      </c>
      <c r="D15" s="100">
        <v>0.1</v>
      </c>
      <c r="E15" s="101">
        <v>0.16</v>
      </c>
      <c r="F15" s="102">
        <v>0.52</v>
      </c>
      <c r="G15" s="103">
        <v>0.1</v>
      </c>
      <c r="H15" s="104">
        <v>0.16</v>
      </c>
      <c r="I15" s="105">
        <v>0.15</v>
      </c>
    </row>
    <row r="16" spans="1:9" x14ac:dyDescent="0.2">
      <c r="A16" s="113"/>
      <c r="B16" s="114"/>
      <c r="C16" s="114"/>
      <c r="D16" s="100"/>
      <c r="E16" s="101"/>
      <c r="F16" s="102"/>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3"/>
      <c r="B19" s="114"/>
      <c r="C19" s="114"/>
      <c r="D19" s="100"/>
      <c r="E19" s="101"/>
      <c r="F19" s="106"/>
      <c r="G19" s="100"/>
      <c r="H19" s="101"/>
      <c r="I19" s="102"/>
    </row>
    <row r="20" spans="1:9" x14ac:dyDescent="0.2">
      <c r="A20" s="115"/>
      <c r="B20" s="116"/>
      <c r="C20" s="116"/>
      <c r="D20" s="117"/>
      <c r="E20" s="118"/>
      <c r="F20" s="119"/>
      <c r="G20" s="117"/>
      <c r="H20" s="118"/>
      <c r="I20" s="120"/>
    </row>
    <row r="21" spans="1:9" x14ac:dyDescent="0.2">
      <c r="A21" s="121" t="s">
        <v>81</v>
      </c>
      <c r="B21" s="122"/>
      <c r="C21" s="123"/>
      <c r="D21" s="124">
        <f t="shared" ref="D21:I21" si="0">SUM(D10:D20)</f>
        <v>1.1000000000000001</v>
      </c>
      <c r="E21" s="125">
        <f t="shared" si="0"/>
        <v>1.2599999999999998</v>
      </c>
      <c r="F21" s="126">
        <f t="shared" si="0"/>
        <v>1.8299999999999998</v>
      </c>
      <c r="G21" s="124">
        <f t="shared" si="0"/>
        <v>0.35</v>
      </c>
      <c r="H21" s="125">
        <f t="shared" si="0"/>
        <v>0.44000000000000006</v>
      </c>
      <c r="I21" s="126">
        <f t="shared" si="0"/>
        <v>0.55000000000000004</v>
      </c>
    </row>
    <row r="24"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zoomScaleNormal="100" workbookViewId="0"/>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9" x14ac:dyDescent="0.2">
      <c r="A2" s="46" t="s">
        <v>0</v>
      </c>
      <c r="B2" s="74"/>
    </row>
    <row r="3" spans="1:9" x14ac:dyDescent="0.2">
      <c r="A3" s="75" t="s">
        <v>2</v>
      </c>
      <c r="B3" s="76" t="str">
        <f>Metrics!B3</f>
        <v>Security</v>
      </c>
    </row>
    <row r="4" spans="1:9" x14ac:dyDescent="0.2">
      <c r="A4" s="54" t="s">
        <v>5</v>
      </c>
      <c r="B4" s="77">
        <v>2017</v>
      </c>
    </row>
    <row r="5" spans="1:9" x14ac:dyDescent="0.2">
      <c r="A5" s="57" t="s">
        <v>7</v>
      </c>
      <c r="B5" s="78" t="str">
        <f>Metrics!B5</f>
        <v>Dave Kelsey</v>
      </c>
    </row>
    <row r="7" spans="1:9" x14ac:dyDescent="0.2">
      <c r="A7" s="79" t="s">
        <v>67</v>
      </c>
      <c r="B7" s="79"/>
      <c r="C7" s="79"/>
    </row>
    <row r="8" spans="1:9" ht="13.5" customHeight="1" x14ac:dyDescent="0.2">
      <c r="A8" s="80"/>
      <c r="B8" s="81"/>
      <c r="C8" s="82"/>
      <c r="D8" s="13" t="s">
        <v>68</v>
      </c>
      <c r="E8" s="13"/>
      <c r="F8" s="13"/>
      <c r="G8" s="12" t="s">
        <v>69</v>
      </c>
      <c r="H8" s="12"/>
      <c r="I8" s="12"/>
    </row>
    <row r="9" spans="1:9" x14ac:dyDescent="0.2">
      <c r="A9" s="83" t="s">
        <v>70</v>
      </c>
      <c r="B9" s="84" t="s">
        <v>71</v>
      </c>
      <c r="C9" s="84" t="s">
        <v>72</v>
      </c>
      <c r="D9" s="85" t="s">
        <v>73</v>
      </c>
      <c r="E9" s="86" t="s">
        <v>74</v>
      </c>
      <c r="F9" s="87" t="s">
        <v>75</v>
      </c>
      <c r="G9" s="88" t="s">
        <v>73</v>
      </c>
      <c r="H9" s="86" t="s">
        <v>74</v>
      </c>
      <c r="I9" s="89" t="s">
        <v>75</v>
      </c>
    </row>
    <row r="10" spans="1:9" x14ac:dyDescent="0.2">
      <c r="A10" s="90"/>
      <c r="B10" s="90"/>
      <c r="C10" s="91"/>
      <c r="D10" s="92"/>
      <c r="E10" s="93"/>
      <c r="F10" s="94"/>
      <c r="G10" s="95"/>
      <c r="H10" s="96"/>
      <c r="I10" s="97"/>
    </row>
    <row r="11" spans="1:9" x14ac:dyDescent="0.2">
      <c r="A11" s="98" t="s">
        <v>76</v>
      </c>
      <c r="B11" s="98" t="s">
        <v>77</v>
      </c>
      <c r="C11" s="99" t="s">
        <v>78</v>
      </c>
      <c r="D11" s="100">
        <f>0.45-0.17</f>
        <v>0.28000000000000003</v>
      </c>
      <c r="E11" s="101">
        <f>0.38-0.17</f>
        <v>0.21</v>
      </c>
      <c r="F11" s="102">
        <f>0.64-0.17</f>
        <v>0.47</v>
      </c>
      <c r="G11" s="103"/>
      <c r="H11" s="104"/>
      <c r="I11" s="105"/>
    </row>
    <row r="12" spans="1:9" x14ac:dyDescent="0.2">
      <c r="A12" s="98" t="s">
        <v>76</v>
      </c>
      <c r="B12" s="98" t="s">
        <v>77</v>
      </c>
      <c r="C12" s="99" t="s">
        <v>8</v>
      </c>
      <c r="D12" s="100"/>
      <c r="E12" s="101"/>
      <c r="F12" s="106"/>
      <c r="G12" s="103"/>
      <c r="H12" s="104"/>
      <c r="I12" s="105"/>
    </row>
    <row r="13" spans="1:9" x14ac:dyDescent="0.2">
      <c r="A13" s="98" t="s">
        <v>76</v>
      </c>
      <c r="B13" s="98" t="s">
        <v>77</v>
      </c>
      <c r="C13" s="99" t="s">
        <v>58</v>
      </c>
      <c r="D13" s="103">
        <v>0.78</v>
      </c>
      <c r="E13" s="107"/>
      <c r="F13" s="108"/>
      <c r="G13" s="103"/>
      <c r="H13" s="104"/>
      <c r="I13" s="105"/>
    </row>
    <row r="14" spans="1:9" x14ac:dyDescent="0.2">
      <c r="A14" s="98" t="s">
        <v>76</v>
      </c>
      <c r="B14" s="98" t="s">
        <v>79</v>
      </c>
      <c r="C14" s="109" t="s">
        <v>78</v>
      </c>
      <c r="D14" s="103">
        <v>0.17</v>
      </c>
      <c r="E14" s="107">
        <v>0.17</v>
      </c>
      <c r="F14" s="110">
        <v>0.17</v>
      </c>
      <c r="G14" s="103">
        <f>0.2+0.3</f>
        <v>0.5</v>
      </c>
      <c r="H14" s="107">
        <f>0.14+0.16</f>
        <v>0.30000000000000004</v>
      </c>
      <c r="I14" s="110">
        <f>0.2+0.22</f>
        <v>0.42000000000000004</v>
      </c>
    </row>
    <row r="15" spans="1:9" x14ac:dyDescent="0.2">
      <c r="A15" s="111" t="s">
        <v>76</v>
      </c>
      <c r="B15" s="111" t="s">
        <v>80</v>
      </c>
      <c r="C15" s="112" t="s">
        <v>8</v>
      </c>
      <c r="D15" s="100">
        <v>0.18</v>
      </c>
      <c r="E15" s="101">
        <v>0.27</v>
      </c>
      <c r="F15" s="102">
        <v>0.19</v>
      </c>
      <c r="G15" s="103">
        <v>0.17</v>
      </c>
      <c r="H15" s="104">
        <v>0.09</v>
      </c>
      <c r="I15" s="105">
        <v>0.17</v>
      </c>
    </row>
    <row r="16" spans="1:9" x14ac:dyDescent="0.2">
      <c r="A16" s="113"/>
      <c r="B16" s="114"/>
      <c r="C16" s="114"/>
      <c r="D16" s="100"/>
      <c r="E16" s="101"/>
      <c r="F16" s="102"/>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3"/>
      <c r="B19" s="114"/>
      <c r="C19" s="114"/>
      <c r="D19" s="100"/>
      <c r="E19" s="101"/>
      <c r="F19" s="106"/>
      <c r="G19" s="100"/>
      <c r="H19" s="101"/>
      <c r="I19" s="102"/>
    </row>
    <row r="20" spans="1:9" x14ac:dyDescent="0.2">
      <c r="A20" s="115"/>
      <c r="B20" s="116"/>
      <c r="C20" s="116"/>
      <c r="D20" s="117"/>
      <c r="E20" s="118"/>
      <c r="F20" s="119"/>
      <c r="G20" s="117"/>
      <c r="H20" s="118"/>
      <c r="I20" s="120"/>
    </row>
    <row r="21" spans="1:9" x14ac:dyDescent="0.2">
      <c r="A21" s="121" t="s">
        <v>81</v>
      </c>
      <c r="B21" s="122"/>
      <c r="C21" s="123"/>
      <c r="D21" s="124">
        <f t="shared" ref="D21:I21" si="0">SUM(D10:D20)</f>
        <v>1.41</v>
      </c>
      <c r="E21" s="125">
        <f t="shared" si="0"/>
        <v>0.65</v>
      </c>
      <c r="F21" s="126">
        <f t="shared" si="0"/>
        <v>0.83000000000000007</v>
      </c>
      <c r="G21" s="124">
        <f t="shared" si="0"/>
        <v>0.67</v>
      </c>
      <c r="H21" s="125">
        <f t="shared" si="0"/>
        <v>0.39</v>
      </c>
      <c r="I21" s="126">
        <f t="shared" si="0"/>
        <v>0.59000000000000008</v>
      </c>
    </row>
    <row r="24"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zoomScaleNormal="100" workbookViewId="0">
      <selection activeCell="A23" sqref="A23"/>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9" x14ac:dyDescent="0.2">
      <c r="A2" s="46" t="s">
        <v>0</v>
      </c>
      <c r="B2" s="74"/>
    </row>
    <row r="3" spans="1:9" x14ac:dyDescent="0.2">
      <c r="A3" s="75" t="s">
        <v>2</v>
      </c>
      <c r="B3" s="76" t="str">
        <f>Metrics!B3</f>
        <v>Security</v>
      </c>
    </row>
    <row r="4" spans="1:9" x14ac:dyDescent="0.2">
      <c r="A4" s="54" t="s">
        <v>5</v>
      </c>
      <c r="B4" s="77">
        <v>2017</v>
      </c>
    </row>
    <row r="5" spans="1:9" x14ac:dyDescent="0.2">
      <c r="A5" s="57" t="s">
        <v>7</v>
      </c>
      <c r="B5" s="78" t="str">
        <f>Metrics!B5</f>
        <v>Dave Kelsey</v>
      </c>
    </row>
    <row r="7" spans="1:9" x14ac:dyDescent="0.2">
      <c r="A7" s="79" t="s">
        <v>67</v>
      </c>
      <c r="B7" s="79"/>
      <c r="C7" s="79"/>
    </row>
    <row r="8" spans="1:9" ht="13.5" customHeight="1" x14ac:dyDescent="0.2">
      <c r="A8" s="80"/>
      <c r="B8" s="81"/>
      <c r="C8" s="82"/>
      <c r="D8" s="13" t="s">
        <v>68</v>
      </c>
      <c r="E8" s="13"/>
      <c r="F8" s="13"/>
      <c r="G8" s="12" t="s">
        <v>69</v>
      </c>
      <c r="H8" s="12"/>
      <c r="I8" s="12"/>
    </row>
    <row r="9" spans="1:9" x14ac:dyDescent="0.2">
      <c r="A9" s="83" t="s">
        <v>70</v>
      </c>
      <c r="B9" s="84" t="s">
        <v>71</v>
      </c>
      <c r="C9" s="84" t="s">
        <v>72</v>
      </c>
      <c r="D9" s="85" t="s">
        <v>73</v>
      </c>
      <c r="E9" s="86" t="s">
        <v>74</v>
      </c>
      <c r="F9" s="87" t="s">
        <v>75</v>
      </c>
      <c r="G9" s="88" t="s">
        <v>73</v>
      </c>
      <c r="H9" s="86" t="s">
        <v>74</v>
      </c>
      <c r="I9" s="89" t="s">
        <v>75</v>
      </c>
    </row>
    <row r="10" spans="1:9" x14ac:dyDescent="0.2">
      <c r="A10" s="90"/>
      <c r="B10" s="90"/>
      <c r="C10" s="91"/>
      <c r="D10" s="92"/>
      <c r="E10" s="93"/>
      <c r="F10" s="94"/>
      <c r="G10" s="95"/>
      <c r="H10" s="96"/>
      <c r="I10" s="97"/>
    </row>
    <row r="11" spans="1:9" x14ac:dyDescent="0.2">
      <c r="A11" s="98" t="s">
        <v>76</v>
      </c>
      <c r="B11" s="98" t="s">
        <v>77</v>
      </c>
      <c r="C11" s="99" t="s">
        <v>78</v>
      </c>
      <c r="D11" s="100">
        <v>0.51</v>
      </c>
      <c r="E11" s="101">
        <v>0.51</v>
      </c>
      <c r="F11" s="102">
        <v>0.15</v>
      </c>
      <c r="G11" s="103"/>
      <c r="H11" s="104"/>
      <c r="I11" s="105"/>
    </row>
    <row r="12" spans="1:9" x14ac:dyDescent="0.2">
      <c r="A12" s="98" t="s">
        <v>76</v>
      </c>
      <c r="B12" s="98" t="s">
        <v>77</v>
      </c>
      <c r="C12" s="99" t="s">
        <v>8</v>
      </c>
      <c r="D12" s="100">
        <v>0.15</v>
      </c>
      <c r="E12" s="101">
        <v>0.15</v>
      </c>
      <c r="F12" s="106">
        <v>0.05</v>
      </c>
      <c r="G12" s="103"/>
      <c r="H12" s="104"/>
      <c r="I12" s="105"/>
    </row>
    <row r="13" spans="1:9" x14ac:dyDescent="0.2">
      <c r="A13" s="98" t="s">
        <v>76</v>
      </c>
      <c r="B13" s="98" t="s">
        <v>77</v>
      </c>
      <c r="C13" s="99" t="s">
        <v>58</v>
      </c>
      <c r="D13" s="103"/>
      <c r="E13" s="107"/>
      <c r="F13" s="108"/>
      <c r="G13" s="103"/>
      <c r="H13" s="104"/>
      <c r="I13" s="105"/>
    </row>
    <row r="14" spans="1:9" x14ac:dyDescent="0.2">
      <c r="A14" s="98" t="s">
        <v>76</v>
      </c>
      <c r="B14" s="98" t="s">
        <v>79</v>
      </c>
      <c r="C14" s="109" t="s">
        <v>78</v>
      </c>
      <c r="D14" s="103">
        <v>0.17</v>
      </c>
      <c r="E14" s="107">
        <v>0.17</v>
      </c>
      <c r="F14" s="110">
        <v>0.17</v>
      </c>
      <c r="G14" s="103">
        <f>0.22+0.21</f>
        <v>0.43</v>
      </c>
      <c r="H14" s="107">
        <f>0.2+0.24</f>
        <v>0.44</v>
      </c>
      <c r="I14" s="110">
        <f>0.1+0.19</f>
        <v>0.29000000000000004</v>
      </c>
    </row>
    <row r="15" spans="1:9" x14ac:dyDescent="0.2">
      <c r="A15" s="111" t="s">
        <v>76</v>
      </c>
      <c r="B15" s="111" t="s">
        <v>80</v>
      </c>
      <c r="C15" s="112" t="s">
        <v>8</v>
      </c>
      <c r="D15" s="100">
        <v>0.15</v>
      </c>
      <c r="E15" s="101">
        <v>0.19</v>
      </c>
      <c r="F15" s="102">
        <v>0.09</v>
      </c>
      <c r="G15" s="103">
        <v>0.26</v>
      </c>
      <c r="H15" s="104">
        <v>0.25</v>
      </c>
      <c r="I15" s="105">
        <v>0.09</v>
      </c>
    </row>
    <row r="16" spans="1:9" x14ac:dyDescent="0.2">
      <c r="A16" s="113"/>
      <c r="B16" s="114"/>
      <c r="C16" s="114"/>
      <c r="D16" s="100"/>
      <c r="E16" s="101"/>
      <c r="F16" s="102"/>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3"/>
      <c r="B19" s="114"/>
      <c r="C19" s="114"/>
      <c r="D19" s="100"/>
      <c r="E19" s="101"/>
      <c r="F19" s="106"/>
      <c r="G19" s="100"/>
      <c r="H19" s="101"/>
      <c r="I19" s="102"/>
    </row>
    <row r="20" spans="1:9" x14ac:dyDescent="0.2">
      <c r="A20" s="115"/>
      <c r="B20" s="116"/>
      <c r="C20" s="116"/>
      <c r="D20" s="117"/>
      <c r="E20" s="118"/>
      <c r="F20" s="119"/>
      <c r="G20" s="117"/>
      <c r="H20" s="118"/>
      <c r="I20" s="120"/>
    </row>
    <row r="21" spans="1:9" x14ac:dyDescent="0.2">
      <c r="A21" s="121" t="s">
        <v>81</v>
      </c>
      <c r="B21" s="122"/>
      <c r="C21" s="123"/>
      <c r="D21" s="124">
        <f t="shared" ref="D21:I21" si="0">SUM(D10:D20)</f>
        <v>0.98000000000000009</v>
      </c>
      <c r="E21" s="125">
        <f t="shared" si="0"/>
        <v>1.02</v>
      </c>
      <c r="F21" s="126">
        <f t="shared" si="0"/>
        <v>0.45999999999999996</v>
      </c>
      <c r="G21" s="124">
        <f t="shared" si="0"/>
        <v>0.69</v>
      </c>
      <c r="H21" s="125">
        <f t="shared" si="0"/>
        <v>0.69</v>
      </c>
      <c r="I21" s="126">
        <f t="shared" si="0"/>
        <v>0.38</v>
      </c>
    </row>
    <row r="24"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zoomScaleNormal="100" workbookViewId="0">
      <selection activeCell="L14" sqref="L14"/>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13" x14ac:dyDescent="0.2">
      <c r="A2" s="46" t="s">
        <v>0</v>
      </c>
      <c r="B2" s="74"/>
    </row>
    <row r="3" spans="1:13" x14ac:dyDescent="0.2">
      <c r="A3" s="75" t="s">
        <v>2</v>
      </c>
      <c r="B3" s="76" t="str">
        <f>Metrics!B3</f>
        <v>Security</v>
      </c>
    </row>
    <row r="4" spans="1:13" x14ac:dyDescent="0.2">
      <c r="A4" s="54" t="s">
        <v>5</v>
      </c>
      <c r="B4" s="77">
        <v>2017</v>
      </c>
    </row>
    <row r="5" spans="1:13" x14ac:dyDescent="0.2">
      <c r="A5" s="57" t="s">
        <v>7</v>
      </c>
      <c r="B5" s="78" t="str">
        <f>Metrics!B5</f>
        <v>Dave Kelsey</v>
      </c>
    </row>
    <row r="7" spans="1:13" x14ac:dyDescent="0.2">
      <c r="A7" s="79" t="s">
        <v>67</v>
      </c>
      <c r="B7" s="79"/>
      <c r="C7" s="79"/>
    </row>
    <row r="8" spans="1:13" ht="13.5" customHeight="1" x14ac:dyDescent="0.2">
      <c r="A8" s="80"/>
      <c r="B8" s="81"/>
      <c r="C8" s="82"/>
      <c r="D8" s="13" t="s">
        <v>68</v>
      </c>
      <c r="E8" s="13"/>
      <c r="F8" s="13"/>
      <c r="G8" s="12" t="s">
        <v>69</v>
      </c>
      <c r="H8" s="12"/>
      <c r="I8" s="12"/>
    </row>
    <row r="9" spans="1:13" x14ac:dyDescent="0.2">
      <c r="A9" s="83" t="s">
        <v>70</v>
      </c>
      <c r="B9" s="84" t="s">
        <v>71</v>
      </c>
      <c r="C9" s="84" t="s">
        <v>72</v>
      </c>
      <c r="D9" s="85" t="s">
        <v>73</v>
      </c>
      <c r="E9" s="86" t="s">
        <v>74</v>
      </c>
      <c r="F9" s="87" t="s">
        <v>75</v>
      </c>
      <c r="G9" s="88" t="s">
        <v>73</v>
      </c>
      <c r="H9" s="86" t="s">
        <v>74</v>
      </c>
      <c r="I9" s="89" t="s">
        <v>75</v>
      </c>
    </row>
    <row r="10" spans="1:13" x14ac:dyDescent="0.2">
      <c r="A10" s="90"/>
      <c r="B10" s="90"/>
      <c r="C10" s="91"/>
      <c r="D10" s="92"/>
      <c r="E10" s="93"/>
      <c r="F10" s="94"/>
      <c r="G10" s="95"/>
      <c r="H10" s="96"/>
      <c r="I10" s="97"/>
    </row>
    <row r="11" spans="1:13" x14ac:dyDescent="0.2">
      <c r="A11" s="98" t="s">
        <v>76</v>
      </c>
      <c r="B11" s="98" t="s">
        <v>77</v>
      </c>
      <c r="C11" s="99" t="s">
        <v>78</v>
      </c>
      <c r="D11" s="100">
        <v>0.35</v>
      </c>
      <c r="E11" s="101">
        <v>0.09</v>
      </c>
      <c r="F11" s="102">
        <v>0.22</v>
      </c>
      <c r="G11" s="103"/>
      <c r="H11" s="104"/>
      <c r="I11" s="105"/>
    </row>
    <row r="12" spans="1:13" x14ac:dyDescent="0.2">
      <c r="A12" s="98" t="s">
        <v>76</v>
      </c>
      <c r="B12" s="98" t="s">
        <v>77</v>
      </c>
      <c r="C12" s="99" t="s">
        <v>8</v>
      </c>
      <c r="D12" s="100">
        <v>0.1</v>
      </c>
      <c r="E12" s="101">
        <v>0.1</v>
      </c>
      <c r="F12" s="106">
        <v>0.1</v>
      </c>
      <c r="G12" s="103"/>
      <c r="H12" s="104"/>
      <c r="I12" s="105"/>
    </row>
    <row r="13" spans="1:13" x14ac:dyDescent="0.2">
      <c r="A13" s="98" t="s">
        <v>76</v>
      </c>
      <c r="B13" s="98" t="s">
        <v>77</v>
      </c>
      <c r="C13" s="99" t="s">
        <v>58</v>
      </c>
      <c r="D13" s="103"/>
      <c r="E13" s="107"/>
      <c r="F13" s="108"/>
      <c r="G13" s="103"/>
      <c r="H13" s="104"/>
      <c r="I13" s="105"/>
    </row>
    <row r="14" spans="1:13" x14ac:dyDescent="0.2">
      <c r="A14" s="98" t="s">
        <v>76</v>
      </c>
      <c r="B14" s="98" t="s">
        <v>79</v>
      </c>
      <c r="C14" s="109" t="s">
        <v>78</v>
      </c>
      <c r="D14" s="103">
        <v>0.3</v>
      </c>
      <c r="E14" s="107">
        <v>0.3</v>
      </c>
      <c r="F14" s="110">
        <v>0.3</v>
      </c>
      <c r="G14" s="103">
        <v>0.17</v>
      </c>
      <c r="H14" s="107">
        <v>0.2</v>
      </c>
      <c r="I14" s="110">
        <v>0.25</v>
      </c>
      <c r="L14" s="127"/>
      <c r="M14" s="127"/>
    </row>
    <row r="15" spans="1:13" x14ac:dyDescent="0.2">
      <c r="A15" s="111" t="s">
        <v>76</v>
      </c>
      <c r="B15" s="111" t="s">
        <v>80</v>
      </c>
      <c r="C15" s="112" t="s">
        <v>8</v>
      </c>
      <c r="D15" s="100">
        <v>0.18</v>
      </c>
      <c r="E15" s="101">
        <v>0.2</v>
      </c>
      <c r="F15" s="102">
        <v>0.47</v>
      </c>
      <c r="G15" s="103">
        <v>0.4</v>
      </c>
      <c r="H15" s="104">
        <v>0.35</v>
      </c>
      <c r="I15" s="105">
        <v>0.25</v>
      </c>
      <c r="L15" s="127"/>
      <c r="M15" s="127"/>
    </row>
    <row r="16" spans="1:13" x14ac:dyDescent="0.2">
      <c r="A16" s="113"/>
      <c r="B16" s="114"/>
      <c r="C16" s="114"/>
      <c r="D16" s="100"/>
      <c r="E16" s="101"/>
      <c r="F16" s="102"/>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3"/>
      <c r="B19" s="114"/>
      <c r="C19" s="114"/>
      <c r="D19" s="100"/>
      <c r="E19" s="101"/>
      <c r="F19" s="106"/>
      <c r="G19" s="100"/>
      <c r="H19" s="101"/>
      <c r="I19" s="102"/>
    </row>
    <row r="20" spans="1:9" x14ac:dyDescent="0.2">
      <c r="A20" s="115"/>
      <c r="B20" s="116"/>
      <c r="C20" s="116"/>
      <c r="D20" s="117"/>
      <c r="E20" s="118"/>
      <c r="F20" s="119"/>
      <c r="G20" s="117"/>
      <c r="H20" s="118"/>
      <c r="I20" s="120"/>
    </row>
    <row r="21" spans="1:9" x14ac:dyDescent="0.2">
      <c r="A21" s="121" t="s">
        <v>81</v>
      </c>
      <c r="B21" s="122"/>
      <c r="C21" s="123"/>
      <c r="D21" s="124">
        <f t="shared" ref="D21:I21" si="0">SUM(D10:D20)</f>
        <v>0.92999999999999994</v>
      </c>
      <c r="E21" s="125">
        <f t="shared" si="0"/>
        <v>0.69</v>
      </c>
      <c r="F21" s="126">
        <f t="shared" si="0"/>
        <v>1.0899999999999999</v>
      </c>
      <c r="G21" s="124">
        <f t="shared" si="0"/>
        <v>0.57000000000000006</v>
      </c>
      <c r="H21" s="125">
        <f t="shared" si="0"/>
        <v>0.55000000000000004</v>
      </c>
      <c r="I21" s="126">
        <f t="shared" si="0"/>
        <v>0.5</v>
      </c>
    </row>
    <row r="24"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zoomScaleNormal="100" workbookViewId="0">
      <selection activeCell="D20" sqref="D20"/>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13" x14ac:dyDescent="0.2">
      <c r="A2" s="46" t="s">
        <v>0</v>
      </c>
      <c r="B2" s="74"/>
    </row>
    <row r="3" spans="1:13" x14ac:dyDescent="0.2">
      <c r="A3" s="75" t="s">
        <v>2</v>
      </c>
      <c r="B3" s="76" t="str">
        <f>Metrics!B3</f>
        <v>Security</v>
      </c>
    </row>
    <row r="4" spans="1:13" x14ac:dyDescent="0.2">
      <c r="A4" s="54" t="s">
        <v>5</v>
      </c>
      <c r="B4" s="77">
        <v>2018</v>
      </c>
    </row>
    <row r="5" spans="1:13" x14ac:dyDescent="0.2">
      <c r="A5" s="57" t="s">
        <v>7</v>
      </c>
      <c r="B5" s="78" t="str">
        <f>Metrics!B5</f>
        <v>Dave Kelsey</v>
      </c>
    </row>
    <row r="7" spans="1:13" x14ac:dyDescent="0.2">
      <c r="A7" s="79" t="s">
        <v>67</v>
      </c>
      <c r="B7" s="79"/>
      <c r="C7" s="79"/>
    </row>
    <row r="8" spans="1:13" ht="13.5" customHeight="1" x14ac:dyDescent="0.2">
      <c r="A8" s="80"/>
      <c r="B8" s="81"/>
      <c r="C8" s="82"/>
      <c r="D8" s="13" t="s">
        <v>68</v>
      </c>
      <c r="E8" s="13"/>
      <c r="F8" s="13"/>
      <c r="G8" s="12" t="s">
        <v>69</v>
      </c>
      <c r="H8" s="12"/>
      <c r="I8" s="12"/>
    </row>
    <row r="9" spans="1:13" x14ac:dyDescent="0.2">
      <c r="A9" s="83" t="s">
        <v>70</v>
      </c>
      <c r="B9" s="84" t="s">
        <v>71</v>
      </c>
      <c r="C9" s="84" t="s">
        <v>72</v>
      </c>
      <c r="D9" s="85" t="s">
        <v>73</v>
      </c>
      <c r="E9" s="86" t="s">
        <v>74</v>
      </c>
      <c r="F9" s="87" t="s">
        <v>75</v>
      </c>
      <c r="G9" s="88" t="s">
        <v>73</v>
      </c>
      <c r="H9" s="86" t="s">
        <v>74</v>
      </c>
      <c r="I9" s="89" t="s">
        <v>75</v>
      </c>
    </row>
    <row r="10" spans="1:13" x14ac:dyDescent="0.2">
      <c r="A10" s="90"/>
      <c r="B10" s="90"/>
      <c r="C10" s="91"/>
      <c r="D10" s="92"/>
      <c r="E10" s="93"/>
      <c r="F10" s="94"/>
      <c r="G10" s="95"/>
      <c r="H10" s="96"/>
      <c r="I10" s="97"/>
    </row>
    <row r="11" spans="1:13" x14ac:dyDescent="0.2">
      <c r="A11" s="98" t="s">
        <v>76</v>
      </c>
      <c r="B11" s="98" t="s">
        <v>82</v>
      </c>
      <c r="C11" s="109" t="s">
        <v>78</v>
      </c>
      <c r="D11" s="103">
        <v>0.12</v>
      </c>
      <c r="E11" s="107">
        <v>0.43</v>
      </c>
      <c r="F11" s="110">
        <v>0.28999999999999998</v>
      </c>
      <c r="G11" s="128">
        <f>0.13+0.32</f>
        <v>0.45</v>
      </c>
      <c r="H11" s="107">
        <f>0.22+0.18</f>
        <v>0.4</v>
      </c>
      <c r="I11" s="110">
        <f>0.23+0.25</f>
        <v>0.48</v>
      </c>
    </row>
    <row r="12" spans="1:13" x14ac:dyDescent="0.2">
      <c r="A12" s="98" t="s">
        <v>76</v>
      </c>
      <c r="B12" s="98" t="s">
        <v>82</v>
      </c>
      <c r="C12" s="99" t="s">
        <v>83</v>
      </c>
      <c r="D12" s="103"/>
      <c r="E12" s="107">
        <v>0.17</v>
      </c>
      <c r="F12" s="108">
        <v>1.17</v>
      </c>
      <c r="G12" s="103"/>
      <c r="H12" s="104"/>
      <c r="I12" s="105"/>
    </row>
    <row r="13" spans="1:13" x14ac:dyDescent="0.2">
      <c r="A13" s="98" t="s">
        <v>76</v>
      </c>
      <c r="B13" s="98" t="s">
        <v>82</v>
      </c>
      <c r="C13" s="99" t="s">
        <v>8</v>
      </c>
      <c r="D13" s="100">
        <v>0</v>
      </c>
      <c r="E13" s="101">
        <v>0</v>
      </c>
      <c r="F13" s="106">
        <v>0.1</v>
      </c>
      <c r="G13" s="103">
        <v>0.2</v>
      </c>
      <c r="H13" s="104">
        <v>0.2</v>
      </c>
      <c r="I13" s="105">
        <v>0.2</v>
      </c>
      <c r="L13" s="127"/>
      <c r="M13" s="127"/>
    </row>
    <row r="14" spans="1:13" x14ac:dyDescent="0.2">
      <c r="A14" s="111" t="s">
        <v>76</v>
      </c>
      <c r="B14" s="111" t="s">
        <v>84</v>
      </c>
      <c r="C14" s="112" t="s">
        <v>8</v>
      </c>
      <c r="D14" s="100">
        <v>0.13</v>
      </c>
      <c r="E14" s="101">
        <v>0.13</v>
      </c>
      <c r="F14" s="102">
        <v>0.19</v>
      </c>
      <c r="G14" s="103">
        <v>0.2</v>
      </c>
      <c r="H14" s="104">
        <v>0.2</v>
      </c>
      <c r="I14" s="105">
        <v>0.2</v>
      </c>
      <c r="L14" s="127"/>
      <c r="M14" s="127"/>
    </row>
    <row r="15" spans="1:13" x14ac:dyDescent="0.2">
      <c r="A15" s="113"/>
      <c r="B15" s="114"/>
      <c r="C15" s="114"/>
      <c r="D15" s="100"/>
      <c r="E15" s="101"/>
      <c r="F15" s="102"/>
      <c r="G15" s="100"/>
      <c r="H15" s="101"/>
      <c r="I15" s="102"/>
    </row>
    <row r="16" spans="1:13" x14ac:dyDescent="0.2">
      <c r="A16" s="113"/>
      <c r="B16" s="114"/>
      <c r="C16" s="114"/>
      <c r="D16" s="100"/>
      <c r="E16" s="101"/>
      <c r="F16" s="106"/>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5"/>
      <c r="B19" s="116"/>
      <c r="C19" s="116"/>
      <c r="D19" s="117"/>
      <c r="E19" s="118"/>
      <c r="F19" s="119"/>
      <c r="G19" s="117"/>
      <c r="H19" s="118"/>
      <c r="I19" s="120"/>
    </row>
    <row r="20" spans="1:9" x14ac:dyDescent="0.2">
      <c r="A20" s="121" t="s">
        <v>81</v>
      </c>
      <c r="B20" s="122"/>
      <c r="C20" s="123"/>
      <c r="D20" s="124">
        <f t="shared" ref="D20:I20" si="0">SUM(D10:D19)</f>
        <v>0.25</v>
      </c>
      <c r="E20" s="125">
        <f t="shared" si="0"/>
        <v>0.73</v>
      </c>
      <c r="F20" s="126">
        <f t="shared" si="0"/>
        <v>1.75</v>
      </c>
      <c r="G20" s="124">
        <f t="shared" si="0"/>
        <v>0.85000000000000009</v>
      </c>
      <c r="H20" s="125">
        <f t="shared" si="0"/>
        <v>0.8</v>
      </c>
      <c r="I20" s="126">
        <f t="shared" si="0"/>
        <v>0.87999999999999989</v>
      </c>
    </row>
    <row r="22" spans="1:9" x14ac:dyDescent="0.2">
      <c r="A22" s="79"/>
      <c r="B22" s="79" t="s">
        <v>85</v>
      </c>
    </row>
    <row r="23"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zoomScaleNormal="100" workbookViewId="0">
      <selection activeCell="D20" sqref="D20"/>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13" x14ac:dyDescent="0.2">
      <c r="A2" s="46" t="s">
        <v>0</v>
      </c>
      <c r="B2" s="74"/>
    </row>
    <row r="3" spans="1:13" x14ac:dyDescent="0.2">
      <c r="A3" s="75" t="s">
        <v>2</v>
      </c>
      <c r="B3" s="76" t="str">
        <f>Metrics!B3</f>
        <v>Security</v>
      </c>
    </row>
    <row r="4" spans="1:13" x14ac:dyDescent="0.2">
      <c r="A4" s="54" t="s">
        <v>5</v>
      </c>
      <c r="B4" s="77">
        <v>2018</v>
      </c>
    </row>
    <row r="5" spans="1:13" x14ac:dyDescent="0.2">
      <c r="A5" s="57" t="s">
        <v>7</v>
      </c>
      <c r="B5" s="78" t="str">
        <f>Metrics!B5</f>
        <v>Dave Kelsey</v>
      </c>
    </row>
    <row r="7" spans="1:13" x14ac:dyDescent="0.2">
      <c r="A7" s="79" t="s">
        <v>67</v>
      </c>
      <c r="B7" s="79"/>
      <c r="C7" s="79"/>
    </row>
    <row r="8" spans="1:13" ht="13.5" customHeight="1" x14ac:dyDescent="0.2">
      <c r="A8" s="80"/>
      <c r="B8" s="81"/>
      <c r="C8" s="82"/>
      <c r="D8" s="13" t="s">
        <v>68</v>
      </c>
      <c r="E8" s="13"/>
      <c r="F8" s="13"/>
      <c r="G8" s="12" t="s">
        <v>69</v>
      </c>
      <c r="H8" s="12"/>
      <c r="I8" s="12"/>
    </row>
    <row r="9" spans="1:13" x14ac:dyDescent="0.2">
      <c r="A9" s="83" t="s">
        <v>70</v>
      </c>
      <c r="B9" s="84" t="s">
        <v>71</v>
      </c>
      <c r="C9" s="84" t="s">
        <v>72</v>
      </c>
      <c r="D9" s="85" t="s">
        <v>73</v>
      </c>
      <c r="E9" s="86" t="s">
        <v>74</v>
      </c>
      <c r="F9" s="87" t="s">
        <v>75</v>
      </c>
      <c r="G9" s="88" t="s">
        <v>73</v>
      </c>
      <c r="H9" s="86" t="s">
        <v>74</v>
      </c>
      <c r="I9" s="89" t="s">
        <v>75</v>
      </c>
    </row>
    <row r="10" spans="1:13" x14ac:dyDescent="0.2">
      <c r="A10" s="90"/>
      <c r="B10" s="90"/>
      <c r="C10" s="91"/>
      <c r="D10" s="92"/>
      <c r="E10" s="93"/>
      <c r="F10" s="94"/>
      <c r="G10" s="95"/>
      <c r="H10" s="96"/>
      <c r="I10" s="97"/>
    </row>
    <row r="11" spans="1:13" x14ac:dyDescent="0.2">
      <c r="A11" s="98" t="s">
        <v>76</v>
      </c>
      <c r="B11" s="98" t="s">
        <v>82</v>
      </c>
      <c r="C11" s="109" t="s">
        <v>78</v>
      </c>
      <c r="D11" s="103">
        <v>0.39</v>
      </c>
      <c r="E11" s="107">
        <v>0.32</v>
      </c>
      <c r="F11" s="110">
        <v>0.4</v>
      </c>
      <c r="G11" s="128">
        <v>0.45</v>
      </c>
      <c r="H11" s="107">
        <v>0.35</v>
      </c>
      <c r="I11" s="110">
        <v>0.4</v>
      </c>
    </row>
    <row r="12" spans="1:13" x14ac:dyDescent="0.2">
      <c r="A12" s="98" t="s">
        <v>76</v>
      </c>
      <c r="B12" s="98" t="s">
        <v>82</v>
      </c>
      <c r="C12" s="99" t="s">
        <v>83</v>
      </c>
      <c r="D12" s="103">
        <v>1.23</v>
      </c>
      <c r="E12" s="107">
        <v>1.17</v>
      </c>
      <c r="F12" s="108">
        <v>1</v>
      </c>
      <c r="G12" s="103"/>
      <c r="H12" s="104"/>
      <c r="I12" s="105"/>
    </row>
    <row r="13" spans="1:13" x14ac:dyDescent="0.2">
      <c r="A13" s="98" t="s">
        <v>76</v>
      </c>
      <c r="B13" s="98" t="s">
        <v>82</v>
      </c>
      <c r="C13" s="99" t="s">
        <v>8</v>
      </c>
      <c r="D13" s="100">
        <v>0.05</v>
      </c>
      <c r="E13" s="101">
        <v>0.05</v>
      </c>
      <c r="F13" s="106">
        <v>0.05</v>
      </c>
      <c r="G13" s="103">
        <v>0.2</v>
      </c>
      <c r="H13" s="104">
        <v>0.2</v>
      </c>
      <c r="I13" s="105">
        <v>0.2</v>
      </c>
      <c r="L13" s="127"/>
      <c r="M13" s="127"/>
    </row>
    <row r="14" spans="1:13" x14ac:dyDescent="0.2">
      <c r="A14" s="111" t="s">
        <v>76</v>
      </c>
      <c r="B14" s="111" t="s">
        <v>84</v>
      </c>
      <c r="C14" s="112" t="s">
        <v>8</v>
      </c>
      <c r="D14" s="100">
        <v>0.25</v>
      </c>
      <c r="E14" s="101">
        <v>0.28000000000000003</v>
      </c>
      <c r="F14" s="102">
        <v>0.28000000000000003</v>
      </c>
      <c r="G14" s="103">
        <v>0.2</v>
      </c>
      <c r="H14" s="104">
        <v>0.2</v>
      </c>
      <c r="I14" s="105">
        <v>0.2</v>
      </c>
      <c r="L14" s="127"/>
      <c r="M14" s="127"/>
    </row>
    <row r="15" spans="1:13" x14ac:dyDescent="0.2">
      <c r="A15" s="113"/>
      <c r="B15" s="114"/>
      <c r="C15" s="114"/>
      <c r="D15" s="100"/>
      <c r="E15" s="101"/>
      <c r="F15" s="102"/>
      <c r="G15" s="100"/>
      <c r="H15" s="101"/>
      <c r="I15" s="102"/>
    </row>
    <row r="16" spans="1:13" x14ac:dyDescent="0.2">
      <c r="A16" s="113"/>
      <c r="B16" s="114"/>
      <c r="C16" s="114"/>
      <c r="D16" s="100"/>
      <c r="E16" s="101"/>
      <c r="F16" s="106"/>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5"/>
      <c r="B19" s="116"/>
      <c r="C19" s="116"/>
      <c r="D19" s="117"/>
      <c r="E19" s="118"/>
      <c r="F19" s="119"/>
      <c r="G19" s="117"/>
      <c r="H19" s="118"/>
      <c r="I19" s="120"/>
    </row>
    <row r="20" spans="1:9" x14ac:dyDescent="0.2">
      <c r="A20" s="121" t="s">
        <v>81</v>
      </c>
      <c r="B20" s="122"/>
      <c r="C20" s="123"/>
      <c r="D20" s="124">
        <f t="shared" ref="D20:I20" si="0">SUM(D10:D19)</f>
        <v>1.9200000000000002</v>
      </c>
      <c r="E20" s="125">
        <f t="shared" si="0"/>
        <v>1.82</v>
      </c>
      <c r="F20" s="126">
        <f t="shared" si="0"/>
        <v>1.73</v>
      </c>
      <c r="G20" s="124">
        <f t="shared" si="0"/>
        <v>0.85000000000000009</v>
      </c>
      <c r="H20" s="125">
        <f t="shared" si="0"/>
        <v>0.75</v>
      </c>
      <c r="I20" s="126">
        <f t="shared" si="0"/>
        <v>0.8</v>
      </c>
    </row>
    <row r="22" spans="1:9" x14ac:dyDescent="0.2">
      <c r="A22" s="79"/>
      <c r="B22" s="79" t="s">
        <v>86</v>
      </c>
    </row>
    <row r="23"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zoomScaleNormal="100" workbookViewId="0">
      <selection activeCell="D20" sqref="D20"/>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13" x14ac:dyDescent="0.2">
      <c r="A2" s="46" t="s">
        <v>0</v>
      </c>
      <c r="B2" s="74"/>
    </row>
    <row r="3" spans="1:13" x14ac:dyDescent="0.2">
      <c r="A3" s="75" t="s">
        <v>2</v>
      </c>
      <c r="B3" s="76" t="str">
        <f>Metrics!B3</f>
        <v>Security</v>
      </c>
    </row>
    <row r="4" spans="1:13" x14ac:dyDescent="0.2">
      <c r="A4" s="54" t="s">
        <v>5</v>
      </c>
      <c r="B4" s="77">
        <v>2018</v>
      </c>
    </row>
    <row r="5" spans="1:13" x14ac:dyDescent="0.2">
      <c r="A5" s="57" t="s">
        <v>7</v>
      </c>
      <c r="B5" s="78" t="str">
        <f>Metrics!B5</f>
        <v>Dave Kelsey</v>
      </c>
    </row>
    <row r="7" spans="1:13" x14ac:dyDescent="0.2">
      <c r="A7" s="79" t="s">
        <v>67</v>
      </c>
      <c r="B7" s="79"/>
      <c r="C7" s="79"/>
    </row>
    <row r="8" spans="1:13" ht="13.5" customHeight="1" x14ac:dyDescent="0.2">
      <c r="A8" s="80"/>
      <c r="B8" s="81"/>
      <c r="C8" s="82"/>
      <c r="D8" s="13" t="s">
        <v>68</v>
      </c>
      <c r="E8" s="13"/>
      <c r="F8" s="13"/>
      <c r="G8" s="12" t="s">
        <v>69</v>
      </c>
      <c r="H8" s="12"/>
      <c r="I8" s="12"/>
    </row>
    <row r="9" spans="1:13" x14ac:dyDescent="0.2">
      <c r="A9" s="83" t="s">
        <v>70</v>
      </c>
      <c r="B9" s="84" t="s">
        <v>71</v>
      </c>
      <c r="C9" s="84" t="s">
        <v>72</v>
      </c>
      <c r="D9" s="85" t="s">
        <v>73</v>
      </c>
      <c r="E9" s="86" t="s">
        <v>74</v>
      </c>
      <c r="F9" s="87" t="s">
        <v>75</v>
      </c>
      <c r="G9" s="88" t="s">
        <v>73</v>
      </c>
      <c r="H9" s="86" t="s">
        <v>74</v>
      </c>
      <c r="I9" s="89" t="s">
        <v>75</v>
      </c>
    </row>
    <row r="10" spans="1:13" x14ac:dyDescent="0.2">
      <c r="A10" s="90"/>
      <c r="B10" s="90"/>
      <c r="C10" s="91"/>
      <c r="D10" s="92"/>
      <c r="E10" s="93"/>
      <c r="F10" s="94"/>
      <c r="G10" s="95"/>
      <c r="H10" s="96"/>
      <c r="I10" s="97"/>
    </row>
    <row r="11" spans="1:13" x14ac:dyDescent="0.2">
      <c r="A11" s="98" t="s">
        <v>76</v>
      </c>
      <c r="B11" s="98" t="s">
        <v>82</v>
      </c>
      <c r="C11" s="109" t="s">
        <v>78</v>
      </c>
      <c r="D11" s="103">
        <v>0.5</v>
      </c>
      <c r="E11" s="107">
        <v>0.36</v>
      </c>
      <c r="F11" s="110">
        <v>0.19</v>
      </c>
      <c r="G11" s="128">
        <v>0.43</v>
      </c>
      <c r="H11" s="107">
        <v>0.46</v>
      </c>
      <c r="I11" s="110">
        <v>0.4</v>
      </c>
    </row>
    <row r="12" spans="1:13" x14ac:dyDescent="0.2">
      <c r="A12" s="98" t="s">
        <v>76</v>
      </c>
      <c r="B12" s="98" t="s">
        <v>82</v>
      </c>
      <c r="C12" s="99" t="s">
        <v>83</v>
      </c>
      <c r="D12" s="103">
        <v>1.23</v>
      </c>
      <c r="E12" s="107">
        <v>0.92</v>
      </c>
      <c r="F12" s="108">
        <v>0.84</v>
      </c>
      <c r="G12" s="103"/>
      <c r="H12" s="104"/>
      <c r="I12" s="105"/>
    </row>
    <row r="13" spans="1:13" x14ac:dyDescent="0.2">
      <c r="A13" s="98" t="s">
        <v>76</v>
      </c>
      <c r="B13" s="98" t="s">
        <v>82</v>
      </c>
      <c r="C13" s="99" t="s">
        <v>8</v>
      </c>
      <c r="D13" s="100">
        <v>0.05</v>
      </c>
      <c r="E13" s="101">
        <v>0.05</v>
      </c>
      <c r="F13" s="106">
        <v>0.05</v>
      </c>
      <c r="G13" s="103">
        <v>0.21</v>
      </c>
      <c r="H13" s="104">
        <v>0.12</v>
      </c>
      <c r="I13" s="105">
        <v>0.05</v>
      </c>
      <c r="L13" s="127"/>
      <c r="M13" s="127"/>
    </row>
    <row r="14" spans="1:13" x14ac:dyDescent="0.2">
      <c r="A14" s="111" t="s">
        <v>76</v>
      </c>
      <c r="B14" s="111" t="s">
        <v>84</v>
      </c>
      <c r="C14" s="112" t="s">
        <v>8</v>
      </c>
      <c r="D14" s="100">
        <v>0.27</v>
      </c>
      <c r="E14" s="101">
        <v>0.14000000000000001</v>
      </c>
      <c r="F14" s="102">
        <v>0.12</v>
      </c>
      <c r="G14" s="103">
        <v>0.21</v>
      </c>
      <c r="H14" s="104">
        <v>0.13</v>
      </c>
      <c r="I14" s="105">
        <v>0.06</v>
      </c>
      <c r="L14" s="127"/>
      <c r="M14" s="127"/>
    </row>
    <row r="15" spans="1:13" x14ac:dyDescent="0.2">
      <c r="A15" s="113"/>
      <c r="B15" s="114"/>
      <c r="C15" s="114"/>
      <c r="D15" s="100"/>
      <c r="E15" s="101"/>
      <c r="F15" s="102"/>
      <c r="G15" s="100"/>
      <c r="H15" s="101"/>
      <c r="I15" s="102"/>
    </row>
    <row r="16" spans="1:13" x14ac:dyDescent="0.2">
      <c r="A16" s="113"/>
      <c r="B16" s="114"/>
      <c r="C16" s="114"/>
      <c r="D16" s="100"/>
      <c r="E16" s="101"/>
      <c r="F16" s="106"/>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5"/>
      <c r="B19" s="116"/>
      <c r="C19" s="116"/>
      <c r="D19" s="117"/>
      <c r="E19" s="118"/>
      <c r="F19" s="119"/>
      <c r="G19" s="117"/>
      <c r="H19" s="118"/>
      <c r="I19" s="120"/>
    </row>
    <row r="20" spans="1:9" x14ac:dyDescent="0.2">
      <c r="A20" s="121" t="s">
        <v>81</v>
      </c>
      <c r="B20" s="122"/>
      <c r="C20" s="123"/>
      <c r="D20" s="124">
        <f t="shared" ref="D20:I20" si="0">SUM(D10:D19)</f>
        <v>2.0499999999999998</v>
      </c>
      <c r="E20" s="125">
        <f t="shared" si="0"/>
        <v>1.4700000000000002</v>
      </c>
      <c r="F20" s="126">
        <f t="shared" si="0"/>
        <v>1.2000000000000002</v>
      </c>
      <c r="G20" s="124">
        <f t="shared" si="0"/>
        <v>0.85</v>
      </c>
      <c r="H20" s="125">
        <f t="shared" si="0"/>
        <v>0.71000000000000008</v>
      </c>
      <c r="I20" s="126">
        <f t="shared" si="0"/>
        <v>0.51</v>
      </c>
    </row>
    <row r="22" spans="1:9" x14ac:dyDescent="0.2">
      <c r="A22" s="79"/>
      <c r="B22" s="79" t="s">
        <v>87</v>
      </c>
    </row>
    <row r="23"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zoomScaleNormal="100" workbookViewId="0">
      <selection activeCell="A24" sqref="A24"/>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13" x14ac:dyDescent="0.2">
      <c r="A2" s="46" t="s">
        <v>0</v>
      </c>
      <c r="B2" s="74"/>
    </row>
    <row r="3" spans="1:13" x14ac:dyDescent="0.2">
      <c r="A3" s="75" t="s">
        <v>2</v>
      </c>
      <c r="B3" s="76" t="str">
        <f>Metrics!B3</f>
        <v>Security</v>
      </c>
    </row>
    <row r="4" spans="1:13" x14ac:dyDescent="0.2">
      <c r="A4" s="54" t="s">
        <v>5</v>
      </c>
      <c r="B4" s="77">
        <v>2019</v>
      </c>
    </row>
    <row r="5" spans="1:13" x14ac:dyDescent="0.2">
      <c r="A5" s="57" t="s">
        <v>7</v>
      </c>
      <c r="B5" s="78" t="str">
        <f>Metrics!B5</f>
        <v>Dave Kelsey</v>
      </c>
    </row>
    <row r="7" spans="1:13" x14ac:dyDescent="0.2">
      <c r="A7" s="79" t="s">
        <v>67</v>
      </c>
      <c r="B7" s="79"/>
      <c r="C7" s="79"/>
    </row>
    <row r="8" spans="1:13" ht="13.5" customHeight="1" x14ac:dyDescent="0.2">
      <c r="A8" s="80"/>
      <c r="B8" s="81"/>
      <c r="C8" s="82"/>
      <c r="D8" s="13" t="s">
        <v>68</v>
      </c>
      <c r="E8" s="13"/>
      <c r="F8" s="13"/>
      <c r="G8" s="12" t="s">
        <v>69</v>
      </c>
      <c r="H8" s="12"/>
      <c r="I8" s="12"/>
    </row>
    <row r="9" spans="1:13" x14ac:dyDescent="0.2">
      <c r="A9" s="83" t="s">
        <v>70</v>
      </c>
      <c r="B9" s="84" t="s">
        <v>71</v>
      </c>
      <c r="C9" s="84" t="s">
        <v>72</v>
      </c>
      <c r="D9" s="85" t="s">
        <v>73</v>
      </c>
      <c r="E9" s="86" t="s">
        <v>74</v>
      </c>
      <c r="F9" s="87" t="s">
        <v>75</v>
      </c>
      <c r="G9" s="88" t="s">
        <v>73</v>
      </c>
      <c r="H9" s="86" t="s">
        <v>74</v>
      </c>
      <c r="I9" s="89" t="s">
        <v>75</v>
      </c>
    </row>
    <row r="10" spans="1:13" x14ac:dyDescent="0.2">
      <c r="A10" s="90"/>
      <c r="B10" s="90"/>
      <c r="C10" s="91"/>
      <c r="D10" s="92"/>
      <c r="E10" s="93"/>
      <c r="F10" s="94"/>
      <c r="G10" s="95"/>
      <c r="H10" s="96"/>
      <c r="I10" s="97"/>
    </row>
    <row r="11" spans="1:13" x14ac:dyDescent="0.2">
      <c r="A11" s="98" t="s">
        <v>76</v>
      </c>
      <c r="B11" s="98" t="s">
        <v>82</v>
      </c>
      <c r="C11" s="109" t="s">
        <v>78</v>
      </c>
      <c r="D11" s="103">
        <v>0.41</v>
      </c>
      <c r="E11" s="107">
        <v>0.37</v>
      </c>
      <c r="F11" s="110">
        <v>0.4</v>
      </c>
      <c r="G11" s="128">
        <v>0.48</v>
      </c>
      <c r="H11" s="107">
        <v>0.44</v>
      </c>
      <c r="I11" s="110">
        <v>0.48</v>
      </c>
    </row>
    <row r="12" spans="1:13" x14ac:dyDescent="0.2">
      <c r="A12" s="98" t="s">
        <v>76</v>
      </c>
      <c r="B12" s="98" t="s">
        <v>82</v>
      </c>
      <c r="C12" s="99" t="s">
        <v>83</v>
      </c>
      <c r="D12" s="103">
        <v>1.1200000000000001</v>
      </c>
      <c r="E12" s="107">
        <v>1.1200000000000001</v>
      </c>
      <c r="F12" s="108">
        <v>1.17</v>
      </c>
      <c r="G12" s="103"/>
      <c r="H12" s="104"/>
      <c r="I12" s="105"/>
    </row>
    <row r="13" spans="1:13" x14ac:dyDescent="0.2">
      <c r="A13" s="98" t="s">
        <v>76</v>
      </c>
      <c r="B13" s="98" t="s">
        <v>82</v>
      </c>
      <c r="C13" s="99" t="s">
        <v>8</v>
      </c>
      <c r="D13" s="100">
        <v>0.05</v>
      </c>
      <c r="E13" s="101">
        <v>0.05</v>
      </c>
      <c r="F13" s="106">
        <v>0.05</v>
      </c>
      <c r="G13" s="103">
        <v>0.12</v>
      </c>
      <c r="H13" s="104">
        <v>0.2</v>
      </c>
      <c r="I13" s="105">
        <v>0.22</v>
      </c>
      <c r="L13" s="127"/>
      <c r="M13" s="127"/>
    </row>
    <row r="14" spans="1:13" x14ac:dyDescent="0.2">
      <c r="A14" s="111" t="s">
        <v>76</v>
      </c>
      <c r="B14" s="111" t="s">
        <v>84</v>
      </c>
      <c r="C14" s="112" t="s">
        <v>8</v>
      </c>
      <c r="D14" s="100">
        <v>0.31</v>
      </c>
      <c r="E14" s="101">
        <v>0.24</v>
      </c>
      <c r="F14" s="102">
        <v>0.24</v>
      </c>
      <c r="G14" s="103">
        <v>0.13</v>
      </c>
      <c r="H14" s="104">
        <v>0.21</v>
      </c>
      <c r="I14" s="105">
        <v>0.22</v>
      </c>
      <c r="L14" s="127"/>
      <c r="M14" s="127"/>
    </row>
    <row r="15" spans="1:13" x14ac:dyDescent="0.2">
      <c r="A15" s="113"/>
      <c r="B15" s="114"/>
      <c r="C15" s="114"/>
      <c r="D15" s="100"/>
      <c r="E15" s="101"/>
      <c r="F15" s="102"/>
      <c r="G15" s="100"/>
      <c r="H15" s="101"/>
      <c r="I15" s="102"/>
    </row>
    <row r="16" spans="1:13" x14ac:dyDescent="0.2">
      <c r="A16" s="113"/>
      <c r="B16" s="114"/>
      <c r="C16" s="114"/>
      <c r="D16" s="100"/>
      <c r="E16" s="101"/>
      <c r="F16" s="106"/>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5"/>
      <c r="B19" s="116"/>
      <c r="C19" s="116"/>
      <c r="D19" s="117"/>
      <c r="E19" s="118"/>
      <c r="F19" s="119"/>
      <c r="G19" s="117"/>
      <c r="H19" s="118"/>
      <c r="I19" s="120"/>
    </row>
    <row r="20" spans="1:9" x14ac:dyDescent="0.2">
      <c r="A20" s="121" t="s">
        <v>81</v>
      </c>
      <c r="B20" s="122"/>
      <c r="C20" s="123"/>
      <c r="D20" s="124">
        <f t="shared" ref="D20:I20" si="0">SUM(D10:D19)</f>
        <v>1.8900000000000001</v>
      </c>
      <c r="E20" s="125">
        <f t="shared" si="0"/>
        <v>1.7800000000000002</v>
      </c>
      <c r="F20" s="126">
        <f t="shared" si="0"/>
        <v>1.8599999999999999</v>
      </c>
      <c r="G20" s="124">
        <f t="shared" si="0"/>
        <v>0.73</v>
      </c>
      <c r="H20" s="125">
        <f t="shared" si="0"/>
        <v>0.85</v>
      </c>
      <c r="I20" s="126">
        <f t="shared" si="0"/>
        <v>0.91999999999999993</v>
      </c>
    </row>
    <row r="22" spans="1:9" x14ac:dyDescent="0.2">
      <c r="A22" s="79"/>
      <c r="B22" s="79" t="s">
        <v>88</v>
      </c>
    </row>
    <row r="23" spans="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zoomScaleNormal="100" workbookViewId="0">
      <selection activeCell="A25" sqref="A25"/>
    </sheetView>
  </sheetViews>
  <sheetFormatPr defaultRowHeight="12.75" x14ac:dyDescent="0.2"/>
  <cols>
    <col min="1" max="1" width="12.42578125" style="45" customWidth="1"/>
    <col min="2" max="2" width="24.42578125" style="45" customWidth="1"/>
    <col min="3" max="3" width="22.140625" style="45" customWidth="1"/>
    <col min="4" max="1025" width="8.85546875" style="45" customWidth="1"/>
  </cols>
  <sheetData>
    <row r="2" spans="1:13" x14ac:dyDescent="0.2">
      <c r="A2" s="46" t="s">
        <v>0</v>
      </c>
      <c r="B2" s="74"/>
    </row>
    <row r="3" spans="1:13" x14ac:dyDescent="0.2">
      <c r="A3" s="75" t="s">
        <v>2</v>
      </c>
      <c r="B3" s="76" t="str">
        <f>Metrics!B3</f>
        <v>Security</v>
      </c>
    </row>
    <row r="4" spans="1:13" x14ac:dyDescent="0.2">
      <c r="A4" s="54" t="s">
        <v>5</v>
      </c>
      <c r="B4" s="77">
        <v>2019</v>
      </c>
    </row>
    <row r="5" spans="1:13" x14ac:dyDescent="0.2">
      <c r="A5" s="57" t="s">
        <v>7</v>
      </c>
      <c r="B5" s="78" t="str">
        <f>Metrics!B5</f>
        <v>Dave Kelsey</v>
      </c>
    </row>
    <row r="7" spans="1:13" x14ac:dyDescent="0.2">
      <c r="A7" s="79" t="s">
        <v>67</v>
      </c>
      <c r="B7" s="79"/>
      <c r="C7" s="79"/>
    </row>
    <row r="8" spans="1:13" ht="13.5" customHeight="1" x14ac:dyDescent="0.2">
      <c r="A8" s="80"/>
      <c r="B8" s="81"/>
      <c r="C8" s="82"/>
      <c r="D8" s="13" t="s">
        <v>68</v>
      </c>
      <c r="E8" s="13"/>
      <c r="F8" s="13"/>
      <c r="G8" s="12" t="s">
        <v>69</v>
      </c>
      <c r="H8" s="12"/>
      <c r="I8" s="12"/>
    </row>
    <row r="9" spans="1:13" x14ac:dyDescent="0.2">
      <c r="A9" s="83" t="s">
        <v>70</v>
      </c>
      <c r="B9" s="84" t="s">
        <v>71</v>
      </c>
      <c r="C9" s="84" t="s">
        <v>72</v>
      </c>
      <c r="D9" s="85" t="s">
        <v>73</v>
      </c>
      <c r="E9" s="86" t="s">
        <v>74</v>
      </c>
      <c r="F9" s="87" t="s">
        <v>75</v>
      </c>
      <c r="G9" s="88" t="s">
        <v>73</v>
      </c>
      <c r="H9" s="86" t="s">
        <v>74</v>
      </c>
      <c r="I9" s="89" t="s">
        <v>75</v>
      </c>
    </row>
    <row r="10" spans="1:13" x14ac:dyDescent="0.2">
      <c r="A10" s="90"/>
      <c r="B10" s="90"/>
      <c r="C10" s="91"/>
      <c r="D10" s="92"/>
      <c r="E10" s="93"/>
      <c r="F10" s="94"/>
      <c r="G10" s="95"/>
      <c r="H10" s="96"/>
      <c r="I10" s="97"/>
    </row>
    <row r="11" spans="1:13" x14ac:dyDescent="0.2">
      <c r="A11" s="98" t="s">
        <v>76</v>
      </c>
      <c r="B11" s="98" t="s">
        <v>82</v>
      </c>
      <c r="C11" s="109" t="s">
        <v>78</v>
      </c>
      <c r="D11" s="103">
        <v>0.4</v>
      </c>
      <c r="E11" s="107">
        <v>0.36</v>
      </c>
      <c r="F11" s="110">
        <v>0.41</v>
      </c>
      <c r="G11" s="128">
        <v>0.33</v>
      </c>
      <c r="H11" s="107">
        <v>0.42</v>
      </c>
      <c r="I11" s="110">
        <v>0.46</v>
      </c>
    </row>
    <row r="12" spans="1:13" x14ac:dyDescent="0.2">
      <c r="A12" s="98" t="s">
        <v>76</v>
      </c>
      <c r="B12" s="98" t="s">
        <v>82</v>
      </c>
      <c r="C12" s="99" t="s">
        <v>83</v>
      </c>
      <c r="D12" s="103">
        <v>1.06</v>
      </c>
      <c r="E12" s="107">
        <v>1.17</v>
      </c>
      <c r="F12" s="108">
        <v>1.1200000000000001</v>
      </c>
      <c r="G12" s="103"/>
      <c r="H12" s="104"/>
      <c r="I12" s="105"/>
    </row>
    <row r="13" spans="1:13" x14ac:dyDescent="0.2">
      <c r="A13" s="98" t="s">
        <v>76</v>
      </c>
      <c r="B13" s="98" t="s">
        <v>82</v>
      </c>
      <c r="C13" s="99" t="s">
        <v>8</v>
      </c>
      <c r="D13" s="100">
        <v>0.05</v>
      </c>
      <c r="E13" s="101">
        <v>0.05</v>
      </c>
      <c r="F13" s="106">
        <v>0.05</v>
      </c>
      <c r="G13" s="103">
        <v>0.12</v>
      </c>
      <c r="H13" s="104">
        <v>0.11</v>
      </c>
      <c r="I13" s="105">
        <v>0.11</v>
      </c>
      <c r="L13" s="127"/>
      <c r="M13" s="127"/>
    </row>
    <row r="14" spans="1:13" x14ac:dyDescent="0.2">
      <c r="A14" s="111" t="s">
        <v>76</v>
      </c>
      <c r="B14" s="111" t="s">
        <v>84</v>
      </c>
      <c r="C14" s="112" t="s">
        <v>8</v>
      </c>
      <c r="D14" s="100">
        <v>0.22</v>
      </c>
      <c r="E14" s="101">
        <v>0.46</v>
      </c>
      <c r="F14" s="102">
        <v>0.45</v>
      </c>
      <c r="G14" s="103">
        <v>0.13</v>
      </c>
      <c r="H14" s="104">
        <v>0.12</v>
      </c>
      <c r="I14" s="105">
        <v>0.12</v>
      </c>
      <c r="L14" s="127"/>
      <c r="M14" s="127"/>
    </row>
    <row r="15" spans="1:13" x14ac:dyDescent="0.2">
      <c r="A15" s="113"/>
      <c r="B15" s="114"/>
      <c r="C15" s="114"/>
      <c r="D15" s="100"/>
      <c r="E15" s="101"/>
      <c r="F15" s="102"/>
      <c r="G15" s="100"/>
      <c r="H15" s="101"/>
      <c r="I15" s="102"/>
    </row>
    <row r="16" spans="1:13" x14ac:dyDescent="0.2">
      <c r="A16" s="113"/>
      <c r="B16" s="114"/>
      <c r="C16" s="114"/>
      <c r="D16" s="100"/>
      <c r="E16" s="101"/>
      <c r="F16" s="106"/>
      <c r="G16" s="100"/>
      <c r="H16" s="101"/>
      <c r="I16" s="102"/>
    </row>
    <row r="17" spans="1:9" x14ac:dyDescent="0.2">
      <c r="A17" s="113"/>
      <c r="B17" s="114"/>
      <c r="C17" s="114"/>
      <c r="D17" s="100"/>
      <c r="E17" s="101"/>
      <c r="F17" s="106"/>
      <c r="G17" s="100"/>
      <c r="H17" s="101"/>
      <c r="I17" s="102"/>
    </row>
    <row r="18" spans="1:9" x14ac:dyDescent="0.2">
      <c r="A18" s="113"/>
      <c r="B18" s="114"/>
      <c r="C18" s="114"/>
      <c r="D18" s="100"/>
      <c r="E18" s="101"/>
      <c r="F18" s="106"/>
      <c r="G18" s="100"/>
      <c r="H18" s="101"/>
      <c r="I18" s="102"/>
    </row>
    <row r="19" spans="1:9" x14ac:dyDescent="0.2">
      <c r="A19" s="115"/>
      <c r="B19" s="116"/>
      <c r="C19" s="116"/>
      <c r="D19" s="117"/>
      <c r="E19" s="118"/>
      <c r="F19" s="119"/>
      <c r="G19" s="117"/>
      <c r="H19" s="118"/>
      <c r="I19" s="120"/>
    </row>
    <row r="20" spans="1:9" x14ac:dyDescent="0.2">
      <c r="A20" s="121" t="s">
        <v>81</v>
      </c>
      <c r="B20" s="122"/>
      <c r="C20" s="123"/>
      <c r="D20" s="124">
        <f t="shared" ref="D20:I20" si="0">SUM(D10:D19)</f>
        <v>1.73</v>
      </c>
      <c r="E20" s="125">
        <f t="shared" si="0"/>
        <v>2.04</v>
      </c>
      <c r="F20" s="126">
        <f t="shared" si="0"/>
        <v>2.0300000000000002</v>
      </c>
      <c r="G20" s="124">
        <f t="shared" si="0"/>
        <v>0.58000000000000007</v>
      </c>
      <c r="H20" s="125">
        <f t="shared" si="0"/>
        <v>0.65</v>
      </c>
      <c r="I20" s="126">
        <f t="shared" si="0"/>
        <v>0.69000000000000006</v>
      </c>
    </row>
    <row r="22" spans="1:9" x14ac:dyDescent="0.2">
      <c r="A22" s="79"/>
      <c r="B22" s="79" t="s">
        <v>88</v>
      </c>
    </row>
    <row r="23" spans="1:9" ht="13.5" customHeight="1" x14ac:dyDescent="0.2">
      <c r="B23" s="163" t="s">
        <v>142</v>
      </c>
    </row>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zoomScaleNormal="100" workbookViewId="0">
      <selection activeCell="B11" sqref="B11"/>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2017</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167.1" customHeight="1" x14ac:dyDescent="0.2">
      <c r="A9" s="137" t="s">
        <v>77</v>
      </c>
      <c r="B9" s="9" t="s">
        <v>92</v>
      </c>
      <c r="C9" s="9"/>
      <c r="D9" s="9"/>
      <c r="E9" s="9"/>
      <c r="F9" s="9"/>
      <c r="G9" s="8" t="s">
        <v>93</v>
      </c>
      <c r="H9" s="8"/>
      <c r="I9" s="8"/>
      <c r="J9" s="8"/>
      <c r="K9" s="8"/>
    </row>
    <row r="10" spans="1:11" ht="133.5" customHeight="1" x14ac:dyDescent="0.2">
      <c r="A10" s="138" t="s">
        <v>79</v>
      </c>
      <c r="B10" s="7" t="s">
        <v>94</v>
      </c>
      <c r="C10" s="7"/>
      <c r="D10" s="7"/>
      <c r="E10" s="7"/>
      <c r="F10" s="7"/>
      <c r="G10" s="7"/>
      <c r="H10" s="7"/>
      <c r="I10" s="7"/>
      <c r="J10" s="7"/>
      <c r="K10" s="7"/>
    </row>
    <row r="11" spans="1:11" ht="142.5" customHeight="1" x14ac:dyDescent="0.2">
      <c r="A11" s="138" t="s">
        <v>80</v>
      </c>
      <c r="B11" s="6" t="s">
        <v>95</v>
      </c>
      <c r="C11" s="6"/>
      <c r="D11" s="6"/>
      <c r="E11" s="6"/>
      <c r="F11" s="6"/>
      <c r="G11" s="6"/>
      <c r="H11" s="6"/>
      <c r="I11" s="6"/>
      <c r="J11" s="6"/>
      <c r="K11" s="6"/>
    </row>
    <row r="12" spans="1:11" ht="26.25" customHeight="1" x14ac:dyDescent="0.2">
      <c r="A12" s="139"/>
      <c r="B12" s="5"/>
      <c r="C12" s="5"/>
      <c r="D12" s="5"/>
      <c r="E12" s="5"/>
      <c r="F12" s="5"/>
      <c r="G12" s="4"/>
      <c r="H12" s="4"/>
      <c r="I12" s="4"/>
      <c r="J12" s="4"/>
      <c r="K12" s="4"/>
    </row>
    <row r="13" spans="1:11" x14ac:dyDescent="0.2">
      <c r="A13" t="s">
        <v>96</v>
      </c>
    </row>
    <row r="15" spans="1:11" x14ac:dyDescent="0.2">
      <c r="A15" s="135" t="s">
        <v>97</v>
      </c>
    </row>
    <row r="16" spans="1:11" x14ac:dyDescent="0.2">
      <c r="A16" s="3" t="s">
        <v>98</v>
      </c>
      <c r="B16" s="3"/>
      <c r="C16" s="3"/>
      <c r="D16" s="3"/>
      <c r="E16" s="3"/>
      <c r="F16" s="10" t="s">
        <v>99</v>
      </c>
      <c r="G16" s="10"/>
      <c r="H16" s="10"/>
      <c r="I16" s="10"/>
      <c r="J16" s="10"/>
    </row>
    <row r="17" spans="1:12" ht="24" customHeight="1" x14ac:dyDescent="0.2">
      <c r="A17" s="2"/>
      <c r="B17" s="2"/>
      <c r="C17" s="2"/>
      <c r="D17" s="2"/>
      <c r="E17" s="2"/>
      <c r="F17" s="1"/>
      <c r="G17" s="1"/>
      <c r="H17" s="1"/>
      <c r="I17" s="1"/>
      <c r="J17" s="1"/>
    </row>
    <row r="18" spans="1:12" ht="24.75" customHeight="1" x14ac:dyDescent="0.2">
      <c r="A18" s="140"/>
      <c r="B18" s="140"/>
      <c r="C18" s="140"/>
      <c r="D18" s="140"/>
      <c r="E18" s="140"/>
      <c r="F18" s="141"/>
      <c r="G18" s="141"/>
      <c r="H18" s="141"/>
      <c r="I18" s="141"/>
      <c r="J18" s="141"/>
    </row>
    <row r="20" spans="1:12" x14ac:dyDescent="0.2">
      <c r="A20" s="135" t="s">
        <v>100</v>
      </c>
    </row>
    <row r="21" spans="1:12" x14ac:dyDescent="0.2">
      <c r="A21" s="3" t="s">
        <v>98</v>
      </c>
      <c r="B21" s="3"/>
      <c r="C21" s="3"/>
      <c r="D21" s="3"/>
      <c r="E21" s="3"/>
      <c r="F21" s="10" t="s">
        <v>99</v>
      </c>
      <c r="G21" s="10"/>
      <c r="H21" s="10"/>
      <c r="I21" s="10"/>
      <c r="J21" s="10"/>
    </row>
    <row r="22" spans="1:12" ht="24.75" customHeight="1" x14ac:dyDescent="0.2">
      <c r="A22" s="142"/>
      <c r="B22" s="142"/>
      <c r="C22" s="142"/>
      <c r="D22" s="142"/>
      <c r="E22" s="142"/>
      <c r="F22" s="143"/>
      <c r="G22" s="143"/>
      <c r="H22" s="143"/>
      <c r="I22" s="143"/>
      <c r="J22" s="143"/>
    </row>
    <row r="23" spans="1:12" ht="25.5" customHeight="1" x14ac:dyDescent="0.2">
      <c r="A23" s="144"/>
      <c r="B23" s="144"/>
      <c r="C23" s="144"/>
      <c r="D23" s="144"/>
      <c r="E23" s="144"/>
      <c r="F23" s="145"/>
      <c r="G23" s="145"/>
      <c r="H23" s="145"/>
      <c r="I23" s="145"/>
      <c r="J23" s="145"/>
    </row>
    <row r="25" spans="1:12" x14ac:dyDescent="0.2">
      <c r="A25" s="135" t="s">
        <v>101</v>
      </c>
    </row>
    <row r="26" spans="1:12" x14ac:dyDescent="0.2">
      <c r="A26" s="3" t="s">
        <v>102</v>
      </c>
      <c r="B26" s="3"/>
      <c r="C26" s="3"/>
      <c r="D26" s="3"/>
      <c r="E26" s="3"/>
      <c r="F26" s="146" t="s">
        <v>103</v>
      </c>
      <c r="G26" s="146"/>
      <c r="H26" s="10" t="s">
        <v>104</v>
      </c>
      <c r="I26" s="10"/>
      <c r="J26" s="10"/>
      <c r="K26" s="10"/>
      <c r="L26" s="10"/>
    </row>
    <row r="27" spans="1:12" ht="96.95" customHeight="1" x14ac:dyDescent="0.2">
      <c r="A27" s="147"/>
      <c r="B27" s="147"/>
      <c r="C27" s="147"/>
      <c r="D27" s="147"/>
      <c r="E27" s="147"/>
      <c r="F27" s="148"/>
      <c r="G27" s="148"/>
      <c r="H27" s="149"/>
      <c r="I27" s="149"/>
      <c r="J27" s="149"/>
      <c r="K27" s="149"/>
      <c r="L27" s="149"/>
    </row>
    <row r="28" spans="1:12" ht="52.5" customHeight="1" x14ac:dyDescent="0.2">
      <c r="A28" s="140"/>
      <c r="B28" s="140"/>
      <c r="C28" s="140"/>
      <c r="D28" s="140"/>
      <c r="E28" s="140"/>
      <c r="F28" s="150"/>
      <c r="G28" s="150"/>
      <c r="H28" s="141"/>
      <c r="I28" s="141"/>
      <c r="J28" s="141"/>
      <c r="K28" s="141"/>
      <c r="L28" s="141"/>
    </row>
    <row r="30" spans="1:12" x14ac:dyDescent="0.2">
      <c r="A30" s="135" t="s">
        <v>105</v>
      </c>
    </row>
    <row r="31" spans="1:12" x14ac:dyDescent="0.2">
      <c r="A31" s="3" t="s">
        <v>102</v>
      </c>
      <c r="B31" s="3"/>
      <c r="C31" s="3"/>
      <c r="D31" s="3"/>
      <c r="E31" s="3"/>
      <c r="F31" s="146" t="s">
        <v>103</v>
      </c>
      <c r="G31" s="146"/>
      <c r="H31" s="10" t="s">
        <v>104</v>
      </c>
      <c r="I31" s="10"/>
      <c r="J31" s="10"/>
      <c r="K31" s="10"/>
      <c r="L31" s="10"/>
    </row>
    <row r="32" spans="1:12" ht="120" customHeight="1" x14ac:dyDescent="0.2">
      <c r="A32" s="147"/>
      <c r="B32" s="147"/>
      <c r="C32" s="147"/>
      <c r="D32" s="147"/>
      <c r="E32" s="147"/>
      <c r="F32" s="148"/>
      <c r="G32" s="148"/>
      <c r="H32" s="149"/>
      <c r="I32" s="149"/>
      <c r="J32" s="149"/>
      <c r="K32" s="149"/>
      <c r="L32" s="149"/>
    </row>
    <row r="33" spans="1:12" ht="78" customHeight="1" x14ac:dyDescent="0.2">
      <c r="A33" s="151"/>
      <c r="B33" s="151"/>
      <c r="C33" s="151"/>
      <c r="D33" s="151"/>
      <c r="E33" s="151"/>
      <c r="F33" s="150"/>
      <c r="G33" s="150"/>
      <c r="H33" s="1"/>
      <c r="I33" s="1"/>
      <c r="J33" s="1"/>
      <c r="K33" s="1"/>
      <c r="L33" s="1"/>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topLeftCell="A37" zoomScaleNormal="100" workbookViewId="0">
      <selection activeCell="B11" sqref="B11"/>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2017</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167.1" customHeight="1" x14ac:dyDescent="0.2">
      <c r="A9" s="137" t="s">
        <v>77</v>
      </c>
      <c r="B9" s="9" t="s">
        <v>106</v>
      </c>
      <c r="C9" s="9"/>
      <c r="D9" s="9"/>
      <c r="E9" s="9"/>
      <c r="F9" s="9"/>
      <c r="G9" s="8"/>
      <c r="H9" s="8"/>
      <c r="I9" s="8"/>
      <c r="J9" s="8"/>
      <c r="K9" s="8"/>
    </row>
    <row r="10" spans="1:11" ht="133.5" customHeight="1" x14ac:dyDescent="0.2">
      <c r="A10" s="138" t="s">
        <v>79</v>
      </c>
      <c r="B10" s="7" t="s">
        <v>107</v>
      </c>
      <c r="C10" s="7"/>
      <c r="D10" s="7"/>
      <c r="E10" s="7"/>
      <c r="F10" s="7"/>
      <c r="G10" s="7"/>
      <c r="H10" s="7"/>
      <c r="I10" s="7"/>
      <c r="J10" s="7"/>
      <c r="K10" s="7"/>
    </row>
    <row r="11" spans="1:11" ht="142.5" customHeight="1" x14ac:dyDescent="0.2">
      <c r="A11" s="138" t="s">
        <v>80</v>
      </c>
      <c r="B11" s="6" t="s">
        <v>108</v>
      </c>
      <c r="C11" s="6"/>
      <c r="D11" s="6"/>
      <c r="E11" s="6"/>
      <c r="F11" s="6"/>
      <c r="G11" s="6"/>
      <c r="H11" s="6"/>
      <c r="I11" s="6"/>
      <c r="J11" s="6"/>
      <c r="K11" s="6"/>
    </row>
    <row r="12" spans="1:11" ht="26.25" customHeight="1" x14ac:dyDescent="0.2">
      <c r="A12" s="139"/>
      <c r="B12" s="5"/>
      <c r="C12" s="5"/>
      <c r="D12" s="5"/>
      <c r="E12" s="5"/>
      <c r="F12" s="5"/>
      <c r="G12" s="4"/>
      <c r="H12" s="4"/>
      <c r="I12" s="4"/>
      <c r="J12" s="4"/>
      <c r="K12" s="4"/>
    </row>
    <row r="13" spans="1:11" x14ac:dyDescent="0.2">
      <c r="A13" t="s">
        <v>96</v>
      </c>
    </row>
    <row r="15" spans="1:11" x14ac:dyDescent="0.2">
      <c r="A15" s="135" t="s">
        <v>97</v>
      </c>
    </row>
    <row r="16" spans="1:11" x14ac:dyDescent="0.2">
      <c r="A16" s="3" t="s">
        <v>98</v>
      </c>
      <c r="B16" s="3"/>
      <c r="C16" s="3"/>
      <c r="D16" s="3"/>
      <c r="E16" s="3"/>
      <c r="F16" s="10" t="s">
        <v>99</v>
      </c>
      <c r="G16" s="10"/>
      <c r="H16" s="10"/>
      <c r="I16" s="10"/>
      <c r="J16" s="10"/>
    </row>
    <row r="17" spans="1:12" ht="24" customHeight="1" x14ac:dyDescent="0.2">
      <c r="A17" s="2"/>
      <c r="B17" s="2"/>
      <c r="C17" s="2"/>
      <c r="D17" s="2"/>
      <c r="E17" s="2"/>
      <c r="F17" s="1"/>
      <c r="G17" s="1"/>
      <c r="H17" s="1"/>
      <c r="I17" s="1"/>
      <c r="J17" s="1"/>
    </row>
    <row r="18" spans="1:12" ht="24.75" customHeight="1" x14ac:dyDescent="0.2">
      <c r="A18" s="140"/>
      <c r="B18" s="140"/>
      <c r="C18" s="140"/>
      <c r="D18" s="140"/>
      <c r="E18" s="140"/>
      <c r="F18" s="141"/>
      <c r="G18" s="141"/>
      <c r="H18" s="141"/>
      <c r="I18" s="141"/>
      <c r="J18" s="141"/>
    </row>
    <row r="20" spans="1:12" x14ac:dyDescent="0.2">
      <c r="A20" s="135" t="s">
        <v>100</v>
      </c>
    </row>
    <row r="21" spans="1:12" x14ac:dyDescent="0.2">
      <c r="A21" s="3" t="s">
        <v>98</v>
      </c>
      <c r="B21" s="3"/>
      <c r="C21" s="3"/>
      <c r="D21" s="3"/>
      <c r="E21" s="3"/>
      <c r="F21" s="10" t="s">
        <v>99</v>
      </c>
      <c r="G21" s="10"/>
      <c r="H21" s="10"/>
      <c r="I21" s="10"/>
      <c r="J21" s="10"/>
    </row>
    <row r="22" spans="1:12" ht="24.75" customHeight="1" x14ac:dyDescent="0.2">
      <c r="A22" s="142"/>
      <c r="B22" s="142"/>
      <c r="C22" s="142"/>
      <c r="D22" s="142"/>
      <c r="E22" s="142"/>
      <c r="F22" s="143"/>
      <c r="G22" s="143"/>
      <c r="H22" s="143"/>
      <c r="I22" s="143"/>
      <c r="J22" s="143"/>
    </row>
    <row r="23" spans="1:12" ht="25.5" customHeight="1" x14ac:dyDescent="0.2">
      <c r="A23" s="144"/>
      <c r="B23" s="144"/>
      <c r="C23" s="144"/>
      <c r="D23" s="144"/>
      <c r="E23" s="144"/>
      <c r="F23" s="145"/>
      <c r="G23" s="145"/>
      <c r="H23" s="145"/>
      <c r="I23" s="145"/>
      <c r="J23" s="145"/>
    </row>
    <row r="25" spans="1:12" x14ac:dyDescent="0.2">
      <c r="A25" s="135" t="s">
        <v>101</v>
      </c>
    </row>
    <row r="26" spans="1:12" x14ac:dyDescent="0.2">
      <c r="A26" s="3" t="s">
        <v>102</v>
      </c>
      <c r="B26" s="3"/>
      <c r="C26" s="3"/>
      <c r="D26" s="3"/>
      <c r="E26" s="3"/>
      <c r="F26" s="146" t="s">
        <v>103</v>
      </c>
      <c r="G26" s="146"/>
      <c r="H26" s="10" t="s">
        <v>104</v>
      </c>
      <c r="I26" s="10"/>
      <c r="J26" s="10"/>
      <c r="K26" s="10"/>
      <c r="L26" s="10"/>
    </row>
    <row r="27" spans="1:12" ht="96.95" customHeight="1" x14ac:dyDescent="0.2">
      <c r="A27" s="147"/>
      <c r="B27" s="147"/>
      <c r="C27" s="147"/>
      <c r="D27" s="147"/>
      <c r="E27" s="147"/>
      <c r="F27" s="148"/>
      <c r="G27" s="148"/>
      <c r="H27" s="149"/>
      <c r="I27" s="149"/>
      <c r="J27" s="149"/>
      <c r="K27" s="149"/>
      <c r="L27" s="149"/>
    </row>
    <row r="28" spans="1:12" ht="52.5" customHeight="1" x14ac:dyDescent="0.2">
      <c r="A28" s="140"/>
      <c r="B28" s="140"/>
      <c r="C28" s="140"/>
      <c r="D28" s="140"/>
      <c r="E28" s="140"/>
      <c r="F28" s="150"/>
      <c r="G28" s="150"/>
      <c r="H28" s="141"/>
      <c r="I28" s="141"/>
      <c r="J28" s="141"/>
      <c r="K28" s="141"/>
      <c r="L28" s="141"/>
    </row>
    <row r="30" spans="1:12" x14ac:dyDescent="0.2">
      <c r="A30" s="135" t="s">
        <v>105</v>
      </c>
    </row>
    <row r="31" spans="1:12" x14ac:dyDescent="0.2">
      <c r="A31" s="3" t="s">
        <v>102</v>
      </c>
      <c r="B31" s="3"/>
      <c r="C31" s="3"/>
      <c r="D31" s="3"/>
      <c r="E31" s="3"/>
      <c r="F31" s="146" t="s">
        <v>103</v>
      </c>
      <c r="G31" s="146"/>
      <c r="H31" s="10" t="s">
        <v>104</v>
      </c>
      <c r="I31" s="10"/>
      <c r="J31" s="10"/>
      <c r="K31" s="10"/>
      <c r="L31" s="10"/>
    </row>
    <row r="32" spans="1:12" ht="120" customHeight="1" x14ac:dyDescent="0.2">
      <c r="A32" s="147"/>
      <c r="B32" s="147"/>
      <c r="C32" s="147"/>
      <c r="D32" s="147"/>
      <c r="E32" s="147"/>
      <c r="F32" s="148"/>
      <c r="G32" s="148"/>
      <c r="H32" s="149"/>
      <c r="I32" s="149"/>
      <c r="J32" s="149"/>
      <c r="K32" s="149"/>
      <c r="L32" s="149"/>
    </row>
    <row r="33" spans="1:12" ht="78" customHeight="1" x14ac:dyDescent="0.2">
      <c r="A33" s="151"/>
      <c r="B33" s="151"/>
      <c r="C33" s="151"/>
      <c r="D33" s="151"/>
      <c r="E33" s="151"/>
      <c r="F33" s="150"/>
      <c r="G33" s="150"/>
      <c r="H33" s="1"/>
      <c r="I33" s="1"/>
      <c r="J33" s="1"/>
      <c r="K33" s="1"/>
      <c r="L33" s="1"/>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zoomScaleNormal="100" workbookViewId="0">
      <selection activeCell="B4" sqref="B4"/>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2017</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167.1" customHeight="1" x14ac:dyDescent="0.2">
      <c r="A9" s="137" t="s">
        <v>77</v>
      </c>
      <c r="B9" s="9" t="s">
        <v>109</v>
      </c>
      <c r="C9" s="9"/>
      <c r="D9" s="9"/>
      <c r="E9" s="9"/>
      <c r="F9" s="9"/>
      <c r="G9" s="9" t="s">
        <v>110</v>
      </c>
      <c r="H9" s="9"/>
      <c r="I9" s="9"/>
      <c r="J9" s="9"/>
      <c r="K9" s="9"/>
    </row>
    <row r="10" spans="1:11" ht="133.5" customHeight="1" x14ac:dyDescent="0.2">
      <c r="A10" s="138" t="s">
        <v>79</v>
      </c>
      <c r="B10" s="7" t="s">
        <v>111</v>
      </c>
      <c r="C10" s="7"/>
      <c r="D10" s="7"/>
      <c r="E10" s="7"/>
      <c r="F10" s="7"/>
      <c r="G10" s="7"/>
      <c r="H10" s="7"/>
      <c r="I10" s="7"/>
      <c r="J10" s="7"/>
      <c r="K10" s="7"/>
    </row>
    <row r="11" spans="1:11" ht="142.5" customHeight="1" x14ac:dyDescent="0.2">
      <c r="A11" s="138" t="s">
        <v>80</v>
      </c>
      <c r="B11" s="6" t="s">
        <v>112</v>
      </c>
      <c r="C11" s="6"/>
      <c r="D11" s="6"/>
      <c r="E11" s="6"/>
      <c r="F11" s="6"/>
      <c r="G11" s="6"/>
      <c r="H11" s="6"/>
      <c r="I11" s="6"/>
      <c r="J11" s="6"/>
      <c r="K11" s="6"/>
    </row>
    <row r="12" spans="1:11" ht="26.25" customHeight="1" x14ac:dyDescent="0.2">
      <c r="A12" s="139"/>
      <c r="B12" s="5"/>
      <c r="C12" s="5"/>
      <c r="D12" s="5"/>
      <c r="E12" s="5"/>
      <c r="F12" s="5"/>
      <c r="G12" s="4"/>
      <c r="H12" s="4"/>
      <c r="I12" s="4"/>
      <c r="J12" s="4"/>
      <c r="K12" s="4"/>
    </row>
    <row r="13" spans="1:11" x14ac:dyDescent="0.2">
      <c r="A13" t="s">
        <v>96</v>
      </c>
    </row>
    <row r="15" spans="1:11" x14ac:dyDescent="0.2">
      <c r="A15" s="135" t="s">
        <v>97</v>
      </c>
    </row>
    <row r="16" spans="1:11" x14ac:dyDescent="0.2">
      <c r="A16" s="3" t="s">
        <v>98</v>
      </c>
      <c r="B16" s="3"/>
      <c r="C16" s="3"/>
      <c r="D16" s="3"/>
      <c r="E16" s="3"/>
      <c r="F16" s="10" t="s">
        <v>99</v>
      </c>
      <c r="G16" s="10"/>
      <c r="H16" s="10"/>
      <c r="I16" s="10"/>
      <c r="J16" s="10"/>
    </row>
    <row r="17" spans="1:12" ht="24" customHeight="1" x14ac:dyDescent="0.2">
      <c r="A17" s="2"/>
      <c r="B17" s="2"/>
      <c r="C17" s="2"/>
      <c r="D17" s="2"/>
      <c r="E17" s="2"/>
      <c r="F17" s="1"/>
      <c r="G17" s="1"/>
      <c r="H17" s="1"/>
      <c r="I17" s="1"/>
      <c r="J17" s="1"/>
    </row>
    <row r="18" spans="1:12" ht="24.75" customHeight="1" x14ac:dyDescent="0.2">
      <c r="A18" s="140"/>
      <c r="B18" s="140"/>
      <c r="C18" s="140"/>
      <c r="D18" s="140"/>
      <c r="E18" s="140"/>
      <c r="F18" s="141"/>
      <c r="G18" s="141"/>
      <c r="H18" s="141"/>
      <c r="I18" s="141"/>
      <c r="J18" s="141"/>
    </row>
    <row r="20" spans="1:12" x14ac:dyDescent="0.2">
      <c r="A20" s="135" t="s">
        <v>100</v>
      </c>
    </row>
    <row r="21" spans="1:12" x14ac:dyDescent="0.2">
      <c r="A21" s="3" t="s">
        <v>98</v>
      </c>
      <c r="B21" s="3"/>
      <c r="C21" s="3"/>
      <c r="D21" s="3"/>
      <c r="E21" s="3"/>
      <c r="F21" s="10" t="s">
        <v>99</v>
      </c>
      <c r="G21" s="10"/>
      <c r="H21" s="10"/>
      <c r="I21" s="10"/>
      <c r="J21" s="10"/>
    </row>
    <row r="22" spans="1:12" ht="24.75" customHeight="1" x14ac:dyDescent="0.2">
      <c r="A22" s="142"/>
      <c r="B22" s="142"/>
      <c r="C22" s="142"/>
      <c r="D22" s="142"/>
      <c r="E22" s="142"/>
      <c r="F22" s="143"/>
      <c r="G22" s="143"/>
      <c r="H22" s="143"/>
      <c r="I22" s="143"/>
      <c r="J22" s="143"/>
    </row>
    <row r="23" spans="1:12" ht="25.5" customHeight="1" x14ac:dyDescent="0.2">
      <c r="A23" s="144"/>
      <c r="B23" s="144"/>
      <c r="C23" s="144"/>
      <c r="D23" s="144"/>
      <c r="E23" s="144"/>
      <c r="F23" s="145"/>
      <c r="G23" s="145"/>
      <c r="H23" s="145"/>
      <c r="I23" s="145"/>
      <c r="J23" s="145"/>
    </row>
    <row r="25" spans="1:12" x14ac:dyDescent="0.2">
      <c r="A25" s="135" t="s">
        <v>101</v>
      </c>
    </row>
    <row r="26" spans="1:12" x14ac:dyDescent="0.2">
      <c r="A26" s="3" t="s">
        <v>102</v>
      </c>
      <c r="B26" s="3"/>
      <c r="C26" s="3"/>
      <c r="D26" s="3"/>
      <c r="E26" s="3"/>
      <c r="F26" s="146" t="s">
        <v>103</v>
      </c>
      <c r="G26" s="146"/>
      <c r="H26" s="10" t="s">
        <v>104</v>
      </c>
      <c r="I26" s="10"/>
      <c r="J26" s="10"/>
      <c r="K26" s="10"/>
      <c r="L26" s="10"/>
    </row>
    <row r="27" spans="1:12" ht="96.95" customHeight="1" x14ac:dyDescent="0.2">
      <c r="A27" s="147"/>
      <c r="B27" s="147"/>
      <c r="C27" s="147"/>
      <c r="D27" s="147"/>
      <c r="E27" s="147"/>
      <c r="F27" s="148"/>
      <c r="G27" s="148"/>
      <c r="H27" s="149"/>
      <c r="I27" s="149"/>
      <c r="J27" s="149"/>
      <c r="K27" s="149"/>
      <c r="L27" s="149"/>
    </row>
    <row r="28" spans="1:12" ht="52.5" customHeight="1" x14ac:dyDescent="0.2">
      <c r="A28" s="140"/>
      <c r="B28" s="140"/>
      <c r="C28" s="140"/>
      <c r="D28" s="140"/>
      <c r="E28" s="140"/>
      <c r="F28" s="150"/>
      <c r="G28" s="150"/>
      <c r="H28" s="141"/>
      <c r="I28" s="141"/>
      <c r="J28" s="141"/>
      <c r="K28" s="141"/>
      <c r="L28" s="141"/>
    </row>
    <row r="30" spans="1:12" x14ac:dyDescent="0.2">
      <c r="A30" s="135" t="s">
        <v>105</v>
      </c>
    </row>
    <row r="31" spans="1:12" x14ac:dyDescent="0.2">
      <c r="A31" s="3" t="s">
        <v>102</v>
      </c>
      <c r="B31" s="3"/>
      <c r="C31" s="3"/>
      <c r="D31" s="3"/>
      <c r="E31" s="3"/>
      <c r="F31" s="146" t="s">
        <v>103</v>
      </c>
      <c r="G31" s="146"/>
      <c r="H31" s="10" t="s">
        <v>104</v>
      </c>
      <c r="I31" s="10"/>
      <c r="J31" s="10"/>
      <c r="K31" s="10"/>
      <c r="L31" s="10"/>
    </row>
    <row r="32" spans="1:12" ht="120" customHeight="1" x14ac:dyDescent="0.2">
      <c r="A32" s="147"/>
      <c r="B32" s="147"/>
      <c r="C32" s="147"/>
      <c r="D32" s="147"/>
      <c r="E32" s="147"/>
      <c r="F32" s="148"/>
      <c r="G32" s="148"/>
      <c r="H32" s="149"/>
      <c r="I32" s="149"/>
      <c r="J32" s="149"/>
      <c r="K32" s="149"/>
      <c r="L32" s="149"/>
    </row>
    <row r="33" spans="1:12" ht="78" customHeight="1" x14ac:dyDescent="0.2">
      <c r="A33" s="151"/>
      <c r="B33" s="151"/>
      <c r="C33" s="151"/>
      <c r="D33" s="151"/>
      <c r="E33" s="151"/>
      <c r="F33" s="150"/>
      <c r="G33" s="150"/>
      <c r="H33" s="1"/>
      <c r="I33" s="1"/>
      <c r="J33" s="1"/>
      <c r="K33" s="1"/>
      <c r="L33" s="1"/>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topLeftCell="X10" zoomScaleNormal="100" workbookViewId="0">
      <selection activeCell="B11" sqref="B11"/>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2018</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167.1" customHeight="1" x14ac:dyDescent="0.2">
      <c r="A9" s="137" t="s">
        <v>77</v>
      </c>
      <c r="B9" s="9" t="s">
        <v>113</v>
      </c>
      <c r="C9" s="9"/>
      <c r="D9" s="9"/>
      <c r="E9" s="9"/>
      <c r="F9" s="9"/>
      <c r="G9" s="9" t="s">
        <v>114</v>
      </c>
      <c r="H9" s="9"/>
      <c r="I9" s="9"/>
      <c r="J9" s="9"/>
      <c r="K9" s="9"/>
    </row>
    <row r="10" spans="1:11" ht="133.5" customHeight="1" x14ac:dyDescent="0.2">
      <c r="A10" s="138" t="s">
        <v>79</v>
      </c>
      <c r="B10" s="152" t="s">
        <v>115</v>
      </c>
      <c r="C10" s="152"/>
      <c r="D10" s="152"/>
      <c r="E10" s="152"/>
      <c r="F10" s="152"/>
      <c r="G10" s="7"/>
      <c r="H10" s="7"/>
      <c r="I10" s="7"/>
      <c r="J10" s="7"/>
      <c r="K10" s="7"/>
    </row>
    <row r="11" spans="1:11" ht="142.5" customHeight="1" x14ac:dyDescent="0.2">
      <c r="A11" s="138" t="s">
        <v>80</v>
      </c>
      <c r="B11" s="6" t="s">
        <v>116</v>
      </c>
      <c r="C11" s="6"/>
      <c r="D11" s="6"/>
      <c r="E11" s="6"/>
      <c r="F11" s="6"/>
      <c r="G11" s="6"/>
      <c r="H11" s="6"/>
      <c r="I11" s="6"/>
      <c r="J11" s="6"/>
      <c r="K11" s="6"/>
    </row>
    <row r="12" spans="1:11" ht="26.25" customHeight="1" x14ac:dyDescent="0.2">
      <c r="A12" s="139"/>
      <c r="B12" s="5"/>
      <c r="C12" s="5"/>
      <c r="D12" s="5"/>
      <c r="E12" s="5"/>
      <c r="F12" s="5"/>
      <c r="G12" s="4"/>
      <c r="H12" s="4"/>
      <c r="I12" s="4"/>
      <c r="J12" s="4"/>
      <c r="K12" s="4"/>
    </row>
    <row r="13" spans="1:11" x14ac:dyDescent="0.2">
      <c r="A13" t="s">
        <v>96</v>
      </c>
    </row>
    <row r="15" spans="1:11" x14ac:dyDescent="0.2">
      <c r="A15" s="135" t="s">
        <v>97</v>
      </c>
    </row>
    <row r="16" spans="1:11" x14ac:dyDescent="0.2">
      <c r="A16" s="3" t="s">
        <v>98</v>
      </c>
      <c r="B16" s="3"/>
      <c r="C16" s="3"/>
      <c r="D16" s="3"/>
      <c r="E16" s="3"/>
      <c r="F16" s="10" t="s">
        <v>99</v>
      </c>
      <c r="G16" s="10"/>
      <c r="H16" s="10"/>
      <c r="I16" s="10"/>
      <c r="J16" s="10"/>
    </row>
    <row r="17" spans="1:12" ht="24" customHeight="1" x14ac:dyDescent="0.2">
      <c r="A17" s="2"/>
      <c r="B17" s="2"/>
      <c r="C17" s="2"/>
      <c r="D17" s="2"/>
      <c r="E17" s="2"/>
      <c r="F17" s="1"/>
      <c r="G17" s="1"/>
      <c r="H17" s="1"/>
      <c r="I17" s="1"/>
      <c r="J17" s="1"/>
    </row>
    <row r="18" spans="1:12" ht="24.75" customHeight="1" x14ac:dyDescent="0.2">
      <c r="A18" s="140"/>
      <c r="B18" s="140"/>
      <c r="C18" s="140"/>
      <c r="D18" s="140"/>
      <c r="E18" s="140"/>
      <c r="F18" s="141"/>
      <c r="G18" s="141"/>
      <c r="H18" s="141"/>
      <c r="I18" s="141"/>
      <c r="J18" s="141"/>
    </row>
    <row r="20" spans="1:12" x14ac:dyDescent="0.2">
      <c r="A20" s="135" t="s">
        <v>100</v>
      </c>
    </row>
    <row r="21" spans="1:12" x14ac:dyDescent="0.2">
      <c r="A21" s="3" t="s">
        <v>98</v>
      </c>
      <c r="B21" s="3"/>
      <c r="C21" s="3"/>
      <c r="D21" s="3"/>
      <c r="E21" s="3"/>
      <c r="F21" s="10" t="s">
        <v>99</v>
      </c>
      <c r="G21" s="10"/>
      <c r="H21" s="10"/>
      <c r="I21" s="10"/>
      <c r="J21" s="10"/>
    </row>
    <row r="22" spans="1:12" ht="24.75" customHeight="1" x14ac:dyDescent="0.2">
      <c r="A22" s="142"/>
      <c r="B22" s="142"/>
      <c r="C22" s="142"/>
      <c r="D22" s="142"/>
      <c r="E22" s="142"/>
      <c r="F22" s="143"/>
      <c r="G22" s="143"/>
      <c r="H22" s="143"/>
      <c r="I22" s="143"/>
      <c r="J22" s="143"/>
    </row>
    <row r="23" spans="1:12" ht="25.5" customHeight="1" x14ac:dyDescent="0.2">
      <c r="A23" s="144"/>
      <c r="B23" s="144"/>
      <c r="C23" s="144"/>
      <c r="D23" s="144"/>
      <c r="E23" s="144"/>
      <c r="F23" s="145"/>
      <c r="G23" s="145"/>
      <c r="H23" s="145"/>
      <c r="I23" s="145"/>
      <c r="J23" s="145"/>
    </row>
    <row r="25" spans="1:12" x14ac:dyDescent="0.2">
      <c r="A25" s="135" t="s">
        <v>101</v>
      </c>
    </row>
    <row r="26" spans="1:12" x14ac:dyDescent="0.2">
      <c r="A26" s="3" t="s">
        <v>102</v>
      </c>
      <c r="B26" s="3"/>
      <c r="C26" s="3"/>
      <c r="D26" s="3"/>
      <c r="E26" s="3"/>
      <c r="F26" s="146" t="s">
        <v>103</v>
      </c>
      <c r="G26" s="146"/>
      <c r="H26" s="10" t="s">
        <v>104</v>
      </c>
      <c r="I26" s="10"/>
      <c r="J26" s="10"/>
      <c r="K26" s="10"/>
      <c r="L26" s="10"/>
    </row>
    <row r="27" spans="1:12" ht="96.95" customHeight="1" x14ac:dyDescent="0.2">
      <c r="A27" s="147"/>
      <c r="B27" s="147"/>
      <c r="C27" s="147"/>
      <c r="D27" s="147"/>
      <c r="E27" s="147"/>
      <c r="F27" s="148"/>
      <c r="G27" s="148"/>
      <c r="H27" s="149"/>
      <c r="I27" s="149"/>
      <c r="J27" s="149"/>
      <c r="K27" s="149"/>
      <c r="L27" s="149"/>
    </row>
    <row r="28" spans="1:12" ht="52.5" customHeight="1" x14ac:dyDescent="0.2">
      <c r="A28" s="140"/>
      <c r="B28" s="140"/>
      <c r="C28" s="140"/>
      <c r="D28" s="140"/>
      <c r="E28" s="140"/>
      <c r="F28" s="150"/>
      <c r="G28" s="150"/>
      <c r="H28" s="141"/>
      <c r="I28" s="141"/>
      <c r="J28" s="141"/>
      <c r="K28" s="141"/>
      <c r="L28" s="141"/>
    </row>
    <row r="30" spans="1:12" x14ac:dyDescent="0.2">
      <c r="A30" s="135" t="s">
        <v>105</v>
      </c>
    </row>
    <row r="31" spans="1:12" x14ac:dyDescent="0.2">
      <c r="A31" s="3" t="s">
        <v>102</v>
      </c>
      <c r="B31" s="3"/>
      <c r="C31" s="3"/>
      <c r="D31" s="3"/>
      <c r="E31" s="3"/>
      <c r="F31" s="146" t="s">
        <v>103</v>
      </c>
      <c r="G31" s="146"/>
      <c r="H31" s="10" t="s">
        <v>104</v>
      </c>
      <c r="I31" s="10"/>
      <c r="J31" s="10"/>
      <c r="K31" s="10"/>
      <c r="L31" s="10"/>
    </row>
    <row r="32" spans="1:12" ht="120" customHeight="1" x14ac:dyDescent="0.2">
      <c r="A32" s="147"/>
      <c r="B32" s="147"/>
      <c r="C32" s="147"/>
      <c r="D32" s="147"/>
      <c r="E32" s="147"/>
      <c r="F32" s="148"/>
      <c r="G32" s="148"/>
      <c r="H32" s="149"/>
      <c r="I32" s="149"/>
      <c r="J32" s="149"/>
      <c r="K32" s="149"/>
      <c r="L32" s="149"/>
    </row>
    <row r="33" spans="1:12" ht="78" customHeight="1" x14ac:dyDescent="0.2">
      <c r="A33" s="151"/>
      <c r="B33" s="151"/>
      <c r="C33" s="151"/>
      <c r="D33" s="151"/>
      <c r="E33" s="151"/>
      <c r="F33" s="150"/>
      <c r="G33" s="150"/>
      <c r="H33" s="1"/>
      <c r="I33" s="1"/>
      <c r="J33" s="1"/>
      <c r="K33" s="1"/>
      <c r="L33" s="1"/>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topLeftCell="A4" zoomScaleNormal="100" workbookViewId="0">
      <selection activeCell="L9" sqref="L9"/>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2018</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186.6" customHeight="1" x14ac:dyDescent="0.2">
      <c r="A9" s="137" t="s">
        <v>77</v>
      </c>
      <c r="B9" s="9" t="s">
        <v>117</v>
      </c>
      <c r="C9" s="9"/>
      <c r="D9" s="9"/>
      <c r="E9" s="9"/>
      <c r="F9" s="9"/>
      <c r="G9" s="9" t="s">
        <v>118</v>
      </c>
      <c r="H9" s="9"/>
      <c r="I9" s="9"/>
      <c r="J9" s="9"/>
      <c r="K9" s="9"/>
    </row>
    <row r="10" spans="1:11" ht="133.5" customHeight="1" x14ac:dyDescent="0.2">
      <c r="A10" s="138" t="s">
        <v>79</v>
      </c>
      <c r="B10" s="152" t="s">
        <v>119</v>
      </c>
      <c r="C10" s="152"/>
      <c r="D10" s="152"/>
      <c r="E10" s="152"/>
      <c r="F10" s="152"/>
      <c r="G10" s="7"/>
      <c r="H10" s="7"/>
      <c r="I10" s="7"/>
      <c r="J10" s="7"/>
      <c r="K10" s="7"/>
    </row>
    <row r="11" spans="1:11" ht="142.5" customHeight="1" x14ac:dyDescent="0.2">
      <c r="A11" s="138" t="s">
        <v>80</v>
      </c>
      <c r="B11" s="6" t="s">
        <v>120</v>
      </c>
      <c r="C11" s="6"/>
      <c r="D11" s="6"/>
      <c r="E11" s="6"/>
      <c r="F11" s="6"/>
      <c r="G11" s="6"/>
      <c r="H11" s="6"/>
      <c r="I11" s="6"/>
      <c r="J11" s="6"/>
      <c r="K11" s="6"/>
    </row>
    <row r="12" spans="1:11" ht="26.25" customHeight="1" x14ac:dyDescent="0.2">
      <c r="A12" s="139"/>
      <c r="B12" s="5"/>
      <c r="C12" s="5"/>
      <c r="D12" s="5"/>
      <c r="E12" s="5"/>
      <c r="F12" s="5"/>
      <c r="G12" s="4"/>
      <c r="H12" s="4"/>
      <c r="I12" s="4"/>
      <c r="J12" s="4"/>
      <c r="K12" s="4"/>
    </row>
    <row r="13" spans="1:11" x14ac:dyDescent="0.2">
      <c r="A13" t="s">
        <v>96</v>
      </c>
    </row>
    <row r="15" spans="1:11" x14ac:dyDescent="0.2">
      <c r="A15" s="135" t="s">
        <v>97</v>
      </c>
    </row>
    <row r="16" spans="1:11" x14ac:dyDescent="0.2">
      <c r="A16" s="3" t="s">
        <v>98</v>
      </c>
      <c r="B16" s="3"/>
      <c r="C16" s="3"/>
      <c r="D16" s="3"/>
      <c r="E16" s="3"/>
      <c r="F16" s="10" t="s">
        <v>99</v>
      </c>
      <c r="G16" s="10"/>
      <c r="H16" s="10"/>
      <c r="I16" s="10"/>
      <c r="J16" s="10"/>
    </row>
    <row r="17" spans="1:12" ht="24" customHeight="1" x14ac:dyDescent="0.2">
      <c r="A17" s="2"/>
      <c r="B17" s="2"/>
      <c r="C17" s="2"/>
      <c r="D17" s="2"/>
      <c r="E17" s="2"/>
      <c r="F17" s="1"/>
      <c r="G17" s="1"/>
      <c r="H17" s="1"/>
      <c r="I17" s="1"/>
      <c r="J17" s="1"/>
    </row>
    <row r="18" spans="1:12" ht="24.75" customHeight="1" x14ac:dyDescent="0.2">
      <c r="A18" s="140"/>
      <c r="B18" s="140"/>
      <c r="C18" s="140"/>
      <c r="D18" s="140"/>
      <c r="E18" s="140"/>
      <c r="F18" s="141"/>
      <c r="G18" s="141"/>
      <c r="H18" s="141"/>
      <c r="I18" s="141"/>
      <c r="J18" s="141"/>
    </row>
    <row r="20" spans="1:12" x14ac:dyDescent="0.2">
      <c r="A20" s="135" t="s">
        <v>100</v>
      </c>
    </row>
    <row r="21" spans="1:12" x14ac:dyDescent="0.2">
      <c r="A21" s="3" t="s">
        <v>98</v>
      </c>
      <c r="B21" s="3"/>
      <c r="C21" s="3"/>
      <c r="D21" s="3"/>
      <c r="E21" s="3"/>
      <c r="F21" s="10" t="s">
        <v>99</v>
      </c>
      <c r="G21" s="10"/>
      <c r="H21" s="10"/>
      <c r="I21" s="10"/>
      <c r="J21" s="10"/>
    </row>
    <row r="22" spans="1:12" ht="24.75" customHeight="1" x14ac:dyDescent="0.2">
      <c r="A22" s="142"/>
      <c r="B22" s="142"/>
      <c r="C22" s="142"/>
      <c r="D22" s="142"/>
      <c r="E22" s="142"/>
      <c r="F22" s="143"/>
      <c r="G22" s="143"/>
      <c r="H22" s="143"/>
      <c r="I22" s="143"/>
      <c r="J22" s="143"/>
    </row>
    <row r="23" spans="1:12" ht="25.5" customHeight="1" x14ac:dyDescent="0.2">
      <c r="A23" s="144"/>
      <c r="B23" s="144"/>
      <c r="C23" s="144"/>
      <c r="D23" s="144"/>
      <c r="E23" s="144"/>
      <c r="F23" s="145"/>
      <c r="G23" s="145"/>
      <c r="H23" s="145"/>
      <c r="I23" s="145"/>
      <c r="J23" s="145"/>
    </row>
    <row r="25" spans="1:12" x14ac:dyDescent="0.2">
      <c r="A25" s="135" t="s">
        <v>101</v>
      </c>
    </row>
    <row r="26" spans="1:12" x14ac:dyDescent="0.2">
      <c r="A26" s="3" t="s">
        <v>102</v>
      </c>
      <c r="B26" s="3"/>
      <c r="C26" s="3"/>
      <c r="D26" s="3"/>
      <c r="E26" s="3"/>
      <c r="F26" s="146" t="s">
        <v>103</v>
      </c>
      <c r="G26" s="146"/>
      <c r="H26" s="10" t="s">
        <v>104</v>
      </c>
      <c r="I26" s="10"/>
      <c r="J26" s="10"/>
      <c r="K26" s="10"/>
      <c r="L26" s="10"/>
    </row>
    <row r="27" spans="1:12" ht="96.95" customHeight="1" x14ac:dyDescent="0.2">
      <c r="A27" s="147"/>
      <c r="B27" s="147"/>
      <c r="C27" s="147"/>
      <c r="D27" s="147"/>
      <c r="E27" s="147"/>
      <c r="F27" s="148"/>
      <c r="G27" s="148"/>
      <c r="H27" s="149"/>
      <c r="I27" s="149"/>
      <c r="J27" s="149"/>
      <c r="K27" s="149"/>
      <c r="L27" s="149"/>
    </row>
    <row r="28" spans="1:12" ht="52.5" customHeight="1" x14ac:dyDescent="0.2">
      <c r="A28" s="140"/>
      <c r="B28" s="140"/>
      <c r="C28" s="140"/>
      <c r="D28" s="140"/>
      <c r="E28" s="140"/>
      <c r="F28" s="150"/>
      <c r="G28" s="150"/>
      <c r="H28" s="141"/>
      <c r="I28" s="141"/>
      <c r="J28" s="141"/>
      <c r="K28" s="141"/>
      <c r="L28" s="141"/>
    </row>
    <row r="30" spans="1:12" x14ac:dyDescent="0.2">
      <c r="A30" s="135" t="s">
        <v>105</v>
      </c>
    </row>
    <row r="31" spans="1:12" x14ac:dyDescent="0.2">
      <c r="A31" s="3" t="s">
        <v>102</v>
      </c>
      <c r="B31" s="3"/>
      <c r="C31" s="3"/>
      <c r="D31" s="3"/>
      <c r="E31" s="3"/>
      <c r="F31" s="146" t="s">
        <v>103</v>
      </c>
      <c r="G31" s="146"/>
      <c r="H31" s="10" t="s">
        <v>104</v>
      </c>
      <c r="I31" s="10"/>
      <c r="J31" s="10"/>
      <c r="K31" s="10"/>
      <c r="L31" s="10"/>
    </row>
    <row r="32" spans="1:12" ht="120" customHeight="1" x14ac:dyDescent="0.2">
      <c r="A32" s="147"/>
      <c r="B32" s="147"/>
      <c r="C32" s="147"/>
      <c r="D32" s="147"/>
      <c r="E32" s="147"/>
      <c r="F32" s="148"/>
      <c r="G32" s="148"/>
      <c r="H32" s="149"/>
      <c r="I32" s="149"/>
      <c r="J32" s="149"/>
      <c r="K32" s="149"/>
      <c r="L32" s="149"/>
    </row>
    <row r="33" spans="1:12" ht="78" customHeight="1" x14ac:dyDescent="0.2">
      <c r="A33" s="151"/>
      <c r="B33" s="151"/>
      <c r="C33" s="151"/>
      <c r="D33" s="151"/>
      <c r="E33" s="151"/>
      <c r="F33" s="150"/>
      <c r="G33" s="150"/>
      <c r="H33" s="1"/>
      <c r="I33" s="1"/>
      <c r="J33" s="1"/>
      <c r="K33" s="1"/>
      <c r="L33" s="1"/>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opLeftCell="A4" zoomScaleNormal="100" workbookViewId="0">
      <selection activeCell="G10" sqref="G10"/>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2018</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231.6" customHeight="1" x14ac:dyDescent="0.2">
      <c r="A9" s="137" t="s">
        <v>82</v>
      </c>
      <c r="B9" s="9" t="s">
        <v>121</v>
      </c>
      <c r="C9" s="9"/>
      <c r="D9" s="9"/>
      <c r="E9" s="9"/>
      <c r="F9" s="9"/>
      <c r="G9" s="9" t="s">
        <v>122</v>
      </c>
      <c r="H9" s="9"/>
      <c r="I9" s="9"/>
      <c r="J9" s="9"/>
      <c r="K9" s="9"/>
    </row>
    <row r="10" spans="1:11" ht="157.15" customHeight="1" x14ac:dyDescent="0.2">
      <c r="A10" s="138" t="s">
        <v>84</v>
      </c>
      <c r="B10" s="6" t="s">
        <v>123</v>
      </c>
      <c r="C10" s="6"/>
      <c r="D10" s="6"/>
      <c r="E10" s="6"/>
      <c r="F10" s="6"/>
      <c r="G10" s="6"/>
      <c r="H10" s="6"/>
      <c r="I10" s="6"/>
      <c r="J10" s="6"/>
      <c r="K10" s="6"/>
    </row>
    <row r="11" spans="1:11" ht="26.25" customHeight="1" x14ac:dyDescent="0.2">
      <c r="A11" s="139"/>
      <c r="B11" s="5"/>
      <c r="C11" s="5"/>
      <c r="D11" s="5"/>
      <c r="E11" s="5"/>
      <c r="F11" s="5"/>
      <c r="G11" s="4"/>
      <c r="H11" s="4"/>
      <c r="I11" s="4"/>
      <c r="J11" s="4"/>
      <c r="K11" s="4"/>
    </row>
    <row r="12" spans="1:11" x14ac:dyDescent="0.2">
      <c r="A12" t="s">
        <v>96</v>
      </c>
    </row>
    <row r="14" spans="1:11" x14ac:dyDescent="0.2">
      <c r="A14" s="135" t="s">
        <v>97</v>
      </c>
    </row>
    <row r="15" spans="1:11" x14ac:dyDescent="0.2">
      <c r="A15" s="3" t="s">
        <v>98</v>
      </c>
      <c r="B15" s="3"/>
      <c r="C15" s="3"/>
      <c r="D15" s="3"/>
      <c r="E15" s="3"/>
      <c r="F15" s="10" t="s">
        <v>99</v>
      </c>
      <c r="G15" s="10"/>
      <c r="H15" s="10"/>
      <c r="I15" s="10"/>
      <c r="J15" s="10"/>
    </row>
    <row r="16" spans="1:11" ht="24" customHeight="1" x14ac:dyDescent="0.2">
      <c r="A16" s="2"/>
      <c r="B16" s="2"/>
      <c r="C16" s="2"/>
      <c r="D16" s="2"/>
      <c r="E16" s="2"/>
      <c r="F16" s="1"/>
      <c r="G16" s="1"/>
      <c r="H16" s="1"/>
      <c r="I16" s="1"/>
      <c r="J16" s="1"/>
    </row>
    <row r="17" spans="1:12" ht="24.75" customHeight="1" x14ac:dyDescent="0.2">
      <c r="A17" s="140"/>
      <c r="B17" s="140"/>
      <c r="C17" s="140"/>
      <c r="D17" s="140"/>
      <c r="E17" s="140"/>
      <c r="F17" s="141"/>
      <c r="G17" s="141"/>
      <c r="H17" s="141"/>
      <c r="I17" s="141"/>
      <c r="J17" s="141"/>
    </row>
    <row r="19" spans="1:12" x14ac:dyDescent="0.2">
      <c r="A19" s="135" t="s">
        <v>100</v>
      </c>
    </row>
    <row r="20" spans="1:12" x14ac:dyDescent="0.2">
      <c r="A20" s="3" t="s">
        <v>98</v>
      </c>
      <c r="B20" s="3"/>
      <c r="C20" s="3"/>
      <c r="D20" s="3"/>
      <c r="E20" s="3"/>
      <c r="F20" s="10" t="s">
        <v>99</v>
      </c>
      <c r="G20" s="10"/>
      <c r="H20" s="10"/>
      <c r="I20" s="10"/>
      <c r="J20" s="10"/>
    </row>
    <row r="21" spans="1:12" ht="24.75" customHeight="1" x14ac:dyDescent="0.2">
      <c r="A21" s="142"/>
      <c r="B21" s="142"/>
      <c r="C21" s="142"/>
      <c r="D21" s="142"/>
      <c r="E21" s="142"/>
      <c r="F21" s="143"/>
      <c r="G21" s="143"/>
      <c r="H21" s="143"/>
      <c r="I21" s="143"/>
      <c r="J21" s="143"/>
    </row>
    <row r="22" spans="1:12" ht="25.5" customHeight="1" x14ac:dyDescent="0.2">
      <c r="A22" s="144"/>
      <c r="B22" s="144"/>
      <c r="C22" s="144"/>
      <c r="D22" s="144"/>
      <c r="E22" s="144"/>
      <c r="F22" s="145"/>
      <c r="G22" s="145"/>
      <c r="H22" s="145"/>
      <c r="I22" s="145"/>
      <c r="J22" s="145"/>
    </row>
    <row r="24" spans="1:12" x14ac:dyDescent="0.2">
      <c r="A24" s="135" t="s">
        <v>101</v>
      </c>
    </row>
    <row r="25" spans="1:12" x14ac:dyDescent="0.2">
      <c r="A25" s="3" t="s">
        <v>102</v>
      </c>
      <c r="B25" s="3"/>
      <c r="C25" s="3"/>
      <c r="D25" s="3"/>
      <c r="E25" s="3"/>
      <c r="F25" s="146" t="s">
        <v>103</v>
      </c>
      <c r="G25" s="146"/>
      <c r="H25" s="10" t="s">
        <v>104</v>
      </c>
      <c r="I25" s="10"/>
      <c r="J25" s="10"/>
      <c r="K25" s="10"/>
      <c r="L25" s="10"/>
    </row>
    <row r="26" spans="1:12" ht="96.95" customHeight="1" x14ac:dyDescent="0.2">
      <c r="A26" s="147"/>
      <c r="B26" s="147"/>
      <c r="C26" s="147"/>
      <c r="D26" s="147"/>
      <c r="E26" s="147"/>
      <c r="F26" s="148"/>
      <c r="G26" s="148"/>
      <c r="H26" s="149"/>
      <c r="I26" s="149"/>
      <c r="J26" s="149"/>
      <c r="K26" s="149"/>
      <c r="L26" s="149"/>
    </row>
    <row r="27" spans="1:12" ht="52.5" customHeight="1" x14ac:dyDescent="0.2">
      <c r="A27" s="140"/>
      <c r="B27" s="140"/>
      <c r="C27" s="140"/>
      <c r="D27" s="140"/>
      <c r="E27" s="140"/>
      <c r="F27" s="150"/>
      <c r="G27" s="150"/>
      <c r="H27" s="141"/>
      <c r="I27" s="141"/>
      <c r="J27" s="141"/>
      <c r="K27" s="141"/>
      <c r="L27" s="141"/>
    </row>
    <row r="29" spans="1:12" x14ac:dyDescent="0.2">
      <c r="A29" s="135" t="s">
        <v>105</v>
      </c>
    </row>
    <row r="30" spans="1:12" x14ac:dyDescent="0.2">
      <c r="A30" s="3" t="s">
        <v>102</v>
      </c>
      <c r="B30" s="3"/>
      <c r="C30" s="3"/>
      <c r="D30" s="3"/>
      <c r="E30" s="3"/>
      <c r="F30" s="146" t="s">
        <v>103</v>
      </c>
      <c r="G30" s="146"/>
      <c r="H30" s="10" t="s">
        <v>104</v>
      </c>
      <c r="I30" s="10"/>
      <c r="J30" s="10"/>
      <c r="K30" s="10"/>
      <c r="L30" s="10"/>
    </row>
    <row r="31" spans="1:12" ht="120" customHeight="1" x14ac:dyDescent="0.2">
      <c r="A31" s="147"/>
      <c r="B31" s="147"/>
      <c r="C31" s="147"/>
      <c r="D31" s="147"/>
      <c r="E31" s="147"/>
      <c r="F31" s="148"/>
      <c r="G31" s="148"/>
      <c r="H31" s="149"/>
      <c r="I31" s="149"/>
      <c r="J31" s="149"/>
      <c r="K31" s="149"/>
      <c r="L31" s="149"/>
    </row>
    <row r="32" spans="1:12" ht="78" customHeight="1" x14ac:dyDescent="0.2">
      <c r="A32" s="151"/>
      <c r="B32" s="151"/>
      <c r="C32" s="151"/>
      <c r="D32" s="151"/>
      <c r="E32" s="151"/>
      <c r="F32" s="150"/>
      <c r="G32" s="150"/>
      <c r="H32" s="1"/>
      <c r="I32" s="1"/>
      <c r="J32" s="1"/>
      <c r="K32" s="1"/>
      <c r="L32" s="1"/>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zoomScaleNormal="100" workbookViewId="0">
      <selection activeCell="G10" sqref="G10"/>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2018</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231.6" customHeight="1" x14ac:dyDescent="0.2">
      <c r="A9" s="137" t="s">
        <v>82</v>
      </c>
      <c r="B9" s="9" t="s">
        <v>124</v>
      </c>
      <c r="C9" s="9"/>
      <c r="D9" s="9"/>
      <c r="E9" s="9"/>
      <c r="F9" s="9"/>
      <c r="G9" s="9"/>
      <c r="H9" s="9"/>
      <c r="I9" s="9"/>
      <c r="J9" s="9"/>
      <c r="K9" s="9"/>
    </row>
    <row r="10" spans="1:11" ht="190.9" customHeight="1" x14ac:dyDescent="0.2">
      <c r="A10" s="138" t="s">
        <v>84</v>
      </c>
      <c r="B10" s="6" t="s">
        <v>125</v>
      </c>
      <c r="C10" s="6"/>
      <c r="D10" s="6"/>
      <c r="E10" s="6"/>
      <c r="F10" s="6"/>
      <c r="G10" s="6"/>
      <c r="H10" s="6"/>
      <c r="I10" s="6"/>
      <c r="J10" s="6"/>
      <c r="K10" s="6"/>
    </row>
    <row r="11" spans="1:11" ht="26.25" customHeight="1" x14ac:dyDescent="0.2">
      <c r="A11" s="139"/>
      <c r="B11" s="5"/>
      <c r="C11" s="5"/>
      <c r="D11" s="5"/>
      <c r="E11" s="5"/>
      <c r="F11" s="5"/>
      <c r="G11" s="4"/>
      <c r="H11" s="4"/>
      <c r="I11" s="4"/>
      <c r="J11" s="4"/>
      <c r="K11" s="4"/>
    </row>
    <row r="12" spans="1:11" x14ac:dyDescent="0.2">
      <c r="A12" t="s">
        <v>96</v>
      </c>
    </row>
    <row r="14" spans="1:11" x14ac:dyDescent="0.2">
      <c r="A14" s="135" t="s">
        <v>97</v>
      </c>
    </row>
    <row r="15" spans="1:11" x14ac:dyDescent="0.2">
      <c r="A15" s="3" t="s">
        <v>98</v>
      </c>
      <c r="B15" s="3"/>
      <c r="C15" s="3"/>
      <c r="D15" s="3"/>
      <c r="E15" s="3"/>
      <c r="F15" s="10" t="s">
        <v>99</v>
      </c>
      <c r="G15" s="10"/>
      <c r="H15" s="10"/>
      <c r="I15" s="10"/>
      <c r="J15" s="10"/>
    </row>
    <row r="16" spans="1:11" ht="24" customHeight="1" x14ac:dyDescent="0.2">
      <c r="A16" s="2"/>
      <c r="B16" s="2"/>
      <c r="C16" s="2"/>
      <c r="D16" s="2"/>
      <c r="E16" s="2"/>
      <c r="F16" s="1"/>
      <c r="G16" s="1"/>
      <c r="H16" s="1"/>
      <c r="I16" s="1"/>
      <c r="J16" s="1"/>
    </row>
    <row r="17" spans="1:12" ht="24.75" customHeight="1" x14ac:dyDescent="0.2">
      <c r="A17" s="140"/>
      <c r="B17" s="140"/>
      <c r="C17" s="140"/>
      <c r="D17" s="140"/>
      <c r="E17" s="140"/>
      <c r="F17" s="141"/>
      <c r="G17" s="141"/>
      <c r="H17" s="141"/>
      <c r="I17" s="141"/>
      <c r="J17" s="141"/>
    </row>
    <row r="19" spans="1:12" x14ac:dyDescent="0.2">
      <c r="A19" s="135" t="s">
        <v>100</v>
      </c>
    </row>
    <row r="20" spans="1:12" x14ac:dyDescent="0.2">
      <c r="A20" s="3" t="s">
        <v>98</v>
      </c>
      <c r="B20" s="3"/>
      <c r="C20" s="3"/>
      <c r="D20" s="3"/>
      <c r="E20" s="3"/>
      <c r="F20" s="10" t="s">
        <v>99</v>
      </c>
      <c r="G20" s="10"/>
      <c r="H20" s="10"/>
      <c r="I20" s="10"/>
      <c r="J20" s="10"/>
    </row>
    <row r="21" spans="1:12" ht="24.75" customHeight="1" x14ac:dyDescent="0.2">
      <c r="A21" s="142"/>
      <c r="B21" s="142"/>
      <c r="C21" s="142"/>
      <c r="D21" s="142"/>
      <c r="E21" s="142"/>
      <c r="F21" s="143"/>
      <c r="G21" s="143"/>
      <c r="H21" s="143"/>
      <c r="I21" s="143"/>
      <c r="J21" s="143"/>
    </row>
    <row r="22" spans="1:12" ht="25.5" customHeight="1" x14ac:dyDescent="0.2">
      <c r="A22" s="144"/>
      <c r="B22" s="144"/>
      <c r="C22" s="144"/>
      <c r="D22" s="144"/>
      <c r="E22" s="144"/>
      <c r="F22" s="145"/>
      <c r="G22" s="145"/>
      <c r="H22" s="145"/>
      <c r="I22" s="145"/>
      <c r="J22" s="145"/>
    </row>
    <row r="24" spans="1:12" x14ac:dyDescent="0.2">
      <c r="A24" s="135" t="s">
        <v>101</v>
      </c>
    </row>
    <row r="25" spans="1:12" x14ac:dyDescent="0.2">
      <c r="A25" s="3" t="s">
        <v>102</v>
      </c>
      <c r="B25" s="3"/>
      <c r="C25" s="3"/>
      <c r="D25" s="3"/>
      <c r="E25" s="3"/>
      <c r="F25" s="146" t="s">
        <v>103</v>
      </c>
      <c r="G25" s="146"/>
      <c r="H25" s="10" t="s">
        <v>104</v>
      </c>
      <c r="I25" s="10"/>
      <c r="J25" s="10"/>
      <c r="K25" s="10"/>
      <c r="L25" s="10"/>
    </row>
    <row r="26" spans="1:12" ht="96.95" customHeight="1" x14ac:dyDescent="0.2">
      <c r="A26" s="147"/>
      <c r="B26" s="147"/>
      <c r="C26" s="147"/>
      <c r="D26" s="147"/>
      <c r="E26" s="147"/>
      <c r="F26" s="148"/>
      <c r="G26" s="148"/>
      <c r="H26" s="149"/>
      <c r="I26" s="149"/>
      <c r="J26" s="149"/>
      <c r="K26" s="149"/>
      <c r="L26" s="149"/>
    </row>
    <row r="27" spans="1:12" ht="52.5" customHeight="1" x14ac:dyDescent="0.2">
      <c r="A27" s="140"/>
      <c r="B27" s="140"/>
      <c r="C27" s="140"/>
      <c r="D27" s="140"/>
      <c r="E27" s="140"/>
      <c r="F27" s="150"/>
      <c r="G27" s="150"/>
      <c r="H27" s="141"/>
      <c r="I27" s="141"/>
      <c r="J27" s="141"/>
      <c r="K27" s="141"/>
      <c r="L27" s="141"/>
    </row>
    <row r="29" spans="1:12" x14ac:dyDescent="0.2">
      <c r="A29" s="135" t="s">
        <v>105</v>
      </c>
    </row>
    <row r="30" spans="1:12" x14ac:dyDescent="0.2">
      <c r="A30" s="3" t="s">
        <v>102</v>
      </c>
      <c r="B30" s="3"/>
      <c r="C30" s="3"/>
      <c r="D30" s="3"/>
      <c r="E30" s="3"/>
      <c r="F30" s="146" t="s">
        <v>103</v>
      </c>
      <c r="G30" s="146"/>
      <c r="H30" s="10" t="s">
        <v>104</v>
      </c>
      <c r="I30" s="10"/>
      <c r="J30" s="10"/>
      <c r="K30" s="10"/>
      <c r="L30" s="10"/>
    </row>
    <row r="31" spans="1:12" ht="120" customHeight="1" x14ac:dyDescent="0.2">
      <c r="A31" s="147"/>
      <c r="B31" s="147"/>
      <c r="C31" s="147"/>
      <c r="D31" s="147"/>
      <c r="E31" s="147"/>
      <c r="F31" s="148"/>
      <c r="G31" s="148"/>
      <c r="H31" s="149"/>
      <c r="I31" s="149"/>
      <c r="J31" s="149"/>
      <c r="K31" s="149"/>
      <c r="L31" s="149"/>
    </row>
    <row r="32" spans="1:12" ht="78" customHeight="1" x14ac:dyDescent="0.2">
      <c r="A32" s="151"/>
      <c r="B32" s="151"/>
      <c r="C32" s="151"/>
      <c r="D32" s="151"/>
      <c r="E32" s="151"/>
      <c r="F32" s="150"/>
      <c r="G32" s="150"/>
      <c r="H32" s="1"/>
      <c r="I32" s="1"/>
      <c r="J32" s="1"/>
      <c r="K32" s="1"/>
      <c r="L32" s="1"/>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opLeftCell="A2" zoomScaleNormal="100" workbookViewId="0">
      <selection activeCell="B10" sqref="B10"/>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2018</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231.6" customHeight="1" x14ac:dyDescent="0.2">
      <c r="A9" s="137" t="s">
        <v>82</v>
      </c>
      <c r="B9" s="9" t="s">
        <v>126</v>
      </c>
      <c r="C9" s="9"/>
      <c r="D9" s="9"/>
      <c r="E9" s="9"/>
      <c r="F9" s="9"/>
      <c r="G9" s="9"/>
      <c r="H9" s="9"/>
      <c r="I9" s="9"/>
      <c r="J9" s="9"/>
      <c r="K9" s="9"/>
    </row>
    <row r="10" spans="1:11" ht="190.9" customHeight="1" x14ac:dyDescent="0.2">
      <c r="A10" s="138" t="s">
        <v>84</v>
      </c>
      <c r="B10" s="6" t="s">
        <v>127</v>
      </c>
      <c r="C10" s="6"/>
      <c r="D10" s="6"/>
      <c r="E10" s="6"/>
      <c r="F10" s="6"/>
      <c r="G10" s="6"/>
      <c r="H10" s="6"/>
      <c r="I10" s="6"/>
      <c r="J10" s="6"/>
      <c r="K10" s="6"/>
    </row>
    <row r="11" spans="1:11" ht="26.25" customHeight="1" x14ac:dyDescent="0.2">
      <c r="A11" s="139"/>
      <c r="B11" s="5"/>
      <c r="C11" s="5"/>
      <c r="D11" s="5"/>
      <c r="E11" s="5"/>
      <c r="F11" s="5"/>
      <c r="G11" s="4"/>
      <c r="H11" s="4"/>
      <c r="I11" s="4"/>
      <c r="J11" s="4"/>
      <c r="K11" s="4"/>
    </row>
    <row r="12" spans="1:11" x14ac:dyDescent="0.2">
      <c r="A12" t="s">
        <v>96</v>
      </c>
    </row>
    <row r="14" spans="1:11" x14ac:dyDescent="0.2">
      <c r="A14" s="135" t="s">
        <v>97</v>
      </c>
    </row>
    <row r="15" spans="1:11" x14ac:dyDescent="0.2">
      <c r="A15" s="3" t="s">
        <v>98</v>
      </c>
      <c r="B15" s="3"/>
      <c r="C15" s="3"/>
      <c r="D15" s="3"/>
      <c r="E15" s="3"/>
      <c r="F15" s="10" t="s">
        <v>99</v>
      </c>
      <c r="G15" s="10"/>
      <c r="H15" s="10"/>
      <c r="I15" s="10"/>
      <c r="J15" s="10"/>
    </row>
    <row r="16" spans="1:11" ht="24" customHeight="1" x14ac:dyDescent="0.2">
      <c r="A16" s="2"/>
      <c r="B16" s="2"/>
      <c r="C16" s="2"/>
      <c r="D16" s="2"/>
      <c r="E16" s="2"/>
      <c r="F16" s="1"/>
      <c r="G16" s="1"/>
      <c r="H16" s="1"/>
      <c r="I16" s="1"/>
      <c r="J16" s="1"/>
    </row>
    <row r="17" spans="1:12" ht="24.75" customHeight="1" x14ac:dyDescent="0.2">
      <c r="A17" s="140"/>
      <c r="B17" s="140"/>
      <c r="C17" s="140"/>
      <c r="D17" s="140"/>
      <c r="E17" s="140"/>
      <c r="F17" s="141"/>
      <c r="G17" s="141"/>
      <c r="H17" s="141"/>
      <c r="I17" s="141"/>
      <c r="J17" s="141"/>
    </row>
    <row r="19" spans="1:12" x14ac:dyDescent="0.2">
      <c r="A19" s="135" t="s">
        <v>100</v>
      </c>
    </row>
    <row r="20" spans="1:12" x14ac:dyDescent="0.2">
      <c r="A20" s="3" t="s">
        <v>98</v>
      </c>
      <c r="B20" s="3"/>
      <c r="C20" s="3"/>
      <c r="D20" s="3"/>
      <c r="E20" s="3"/>
      <c r="F20" s="10" t="s">
        <v>99</v>
      </c>
      <c r="G20" s="10"/>
      <c r="H20" s="10"/>
      <c r="I20" s="10"/>
      <c r="J20" s="10"/>
    </row>
    <row r="21" spans="1:12" ht="24.75" customHeight="1" x14ac:dyDescent="0.2">
      <c r="A21" s="142"/>
      <c r="B21" s="142"/>
      <c r="C21" s="142"/>
      <c r="D21" s="142"/>
      <c r="E21" s="142"/>
      <c r="F21" s="143"/>
      <c r="G21" s="143"/>
      <c r="H21" s="143"/>
      <c r="I21" s="143"/>
      <c r="J21" s="143"/>
    </row>
    <row r="22" spans="1:12" ht="25.5" customHeight="1" x14ac:dyDescent="0.2">
      <c r="A22" s="144"/>
      <c r="B22" s="144"/>
      <c r="C22" s="144"/>
      <c r="D22" s="144"/>
      <c r="E22" s="144"/>
      <c r="F22" s="145"/>
      <c r="G22" s="145"/>
      <c r="H22" s="145"/>
      <c r="I22" s="145"/>
      <c r="J22" s="145"/>
    </row>
    <row r="24" spans="1:12" x14ac:dyDescent="0.2">
      <c r="A24" s="135" t="s">
        <v>101</v>
      </c>
    </row>
    <row r="25" spans="1:12" x14ac:dyDescent="0.2">
      <c r="A25" s="3" t="s">
        <v>102</v>
      </c>
      <c r="B25" s="3"/>
      <c r="C25" s="3"/>
      <c r="D25" s="3"/>
      <c r="E25" s="3"/>
      <c r="F25" s="146" t="s">
        <v>103</v>
      </c>
      <c r="G25" s="146"/>
      <c r="H25" s="10" t="s">
        <v>104</v>
      </c>
      <c r="I25" s="10"/>
      <c r="J25" s="10"/>
      <c r="K25" s="10"/>
      <c r="L25" s="10"/>
    </row>
    <row r="26" spans="1:12" ht="96.95" customHeight="1" x14ac:dyDescent="0.2">
      <c r="A26" s="147"/>
      <c r="B26" s="147"/>
      <c r="C26" s="147"/>
      <c r="D26" s="147"/>
      <c r="E26" s="147"/>
      <c r="F26" s="148"/>
      <c r="G26" s="148"/>
      <c r="H26" s="149"/>
      <c r="I26" s="149"/>
      <c r="J26" s="149"/>
      <c r="K26" s="149"/>
      <c r="L26" s="149"/>
    </row>
    <row r="27" spans="1:12" ht="52.5" customHeight="1" x14ac:dyDescent="0.2">
      <c r="A27" s="140"/>
      <c r="B27" s="140"/>
      <c r="C27" s="140"/>
      <c r="D27" s="140"/>
      <c r="E27" s="140"/>
      <c r="F27" s="150"/>
      <c r="G27" s="150"/>
      <c r="H27" s="141"/>
      <c r="I27" s="141"/>
      <c r="J27" s="141"/>
      <c r="K27" s="141"/>
      <c r="L27" s="141"/>
    </row>
    <row r="29" spans="1:12" x14ac:dyDescent="0.2">
      <c r="A29" s="135" t="s">
        <v>105</v>
      </c>
    </row>
    <row r="30" spans="1:12" x14ac:dyDescent="0.2">
      <c r="A30" s="3" t="s">
        <v>102</v>
      </c>
      <c r="B30" s="3"/>
      <c r="C30" s="3"/>
      <c r="D30" s="3"/>
      <c r="E30" s="3"/>
      <c r="F30" s="146" t="s">
        <v>103</v>
      </c>
      <c r="G30" s="146"/>
      <c r="H30" s="10" t="s">
        <v>104</v>
      </c>
      <c r="I30" s="10"/>
      <c r="J30" s="10"/>
      <c r="K30" s="10"/>
      <c r="L30" s="10"/>
    </row>
    <row r="31" spans="1:12" ht="120" customHeight="1" x14ac:dyDescent="0.2">
      <c r="A31" s="147"/>
      <c r="B31" s="147"/>
      <c r="C31" s="147"/>
      <c r="D31" s="147"/>
      <c r="E31" s="147"/>
      <c r="F31" s="148"/>
      <c r="G31" s="148"/>
      <c r="H31" s="149"/>
      <c r="I31" s="149"/>
      <c r="J31" s="149"/>
      <c r="K31" s="149"/>
      <c r="L31" s="149"/>
    </row>
    <row r="32" spans="1:12" ht="78" customHeight="1" x14ac:dyDescent="0.2">
      <c r="A32" s="151"/>
      <c r="B32" s="151"/>
      <c r="C32" s="151"/>
      <c r="D32" s="151"/>
      <c r="E32" s="151"/>
      <c r="F32" s="150"/>
      <c r="G32" s="150"/>
      <c r="H32" s="1"/>
      <c r="I32" s="1"/>
      <c r="J32" s="1"/>
      <c r="K32" s="1"/>
      <c r="L32" s="1"/>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opLeftCell="A2" zoomScaleNormal="100" workbookViewId="0">
      <selection activeCell="B10" sqref="B10:F10"/>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2019</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231.6" customHeight="1" x14ac:dyDescent="0.2">
      <c r="A9" s="137" t="s">
        <v>82</v>
      </c>
      <c r="B9" s="9" t="s">
        <v>128</v>
      </c>
      <c r="C9" s="9"/>
      <c r="D9" s="9"/>
      <c r="E9" s="9"/>
      <c r="F9" s="9"/>
      <c r="G9" s="9"/>
      <c r="H9" s="9"/>
      <c r="I9" s="9"/>
      <c r="J9" s="9"/>
      <c r="K9" s="9"/>
    </row>
    <row r="10" spans="1:11" ht="190.9" customHeight="1" x14ac:dyDescent="0.2">
      <c r="A10" s="138" t="s">
        <v>84</v>
      </c>
      <c r="B10" s="6" t="s">
        <v>129</v>
      </c>
      <c r="C10" s="6"/>
      <c r="D10" s="6"/>
      <c r="E10" s="6"/>
      <c r="F10" s="6"/>
      <c r="G10" s="6"/>
      <c r="H10" s="6"/>
      <c r="I10" s="6"/>
      <c r="J10" s="6"/>
      <c r="K10" s="6"/>
    </row>
    <row r="11" spans="1:11" ht="26.25" customHeight="1" x14ac:dyDescent="0.2">
      <c r="A11" s="139"/>
      <c r="B11" s="5"/>
      <c r="C11" s="5"/>
      <c r="D11" s="5"/>
      <c r="E11" s="5"/>
      <c r="F11" s="5"/>
      <c r="G11" s="4"/>
      <c r="H11" s="4"/>
      <c r="I11" s="4"/>
      <c r="J11" s="4"/>
      <c r="K11" s="4"/>
    </row>
    <row r="12" spans="1:11" x14ac:dyDescent="0.2">
      <c r="A12" t="s">
        <v>96</v>
      </c>
    </row>
    <row r="14" spans="1:11" x14ac:dyDescent="0.2">
      <c r="A14" s="135" t="s">
        <v>97</v>
      </c>
    </row>
    <row r="15" spans="1:11" x14ac:dyDescent="0.2">
      <c r="A15" s="3" t="s">
        <v>98</v>
      </c>
      <c r="B15" s="3"/>
      <c r="C15" s="3"/>
      <c r="D15" s="3"/>
      <c r="E15" s="3"/>
      <c r="F15" s="10" t="s">
        <v>99</v>
      </c>
      <c r="G15" s="10"/>
      <c r="H15" s="10"/>
      <c r="I15" s="10"/>
      <c r="J15" s="10"/>
    </row>
    <row r="16" spans="1:11" ht="24" customHeight="1" x14ac:dyDescent="0.2">
      <c r="A16" s="2"/>
      <c r="B16" s="2"/>
      <c r="C16" s="2"/>
      <c r="D16" s="2"/>
      <c r="E16" s="2"/>
      <c r="F16" s="1"/>
      <c r="G16" s="1"/>
      <c r="H16" s="1"/>
      <c r="I16" s="1"/>
      <c r="J16" s="1"/>
    </row>
    <row r="17" spans="1:12" ht="24.75" customHeight="1" x14ac:dyDescent="0.2">
      <c r="A17" s="140"/>
      <c r="B17" s="140"/>
      <c r="C17" s="140"/>
      <c r="D17" s="140"/>
      <c r="E17" s="140"/>
      <c r="F17" s="141"/>
      <c r="G17" s="141"/>
      <c r="H17" s="141"/>
      <c r="I17" s="141"/>
      <c r="J17" s="141"/>
    </row>
    <row r="19" spans="1:12" x14ac:dyDescent="0.2">
      <c r="A19" s="135" t="s">
        <v>100</v>
      </c>
    </row>
    <row r="20" spans="1:12" x14ac:dyDescent="0.2">
      <c r="A20" s="3" t="s">
        <v>98</v>
      </c>
      <c r="B20" s="3"/>
      <c r="C20" s="3"/>
      <c r="D20" s="3"/>
      <c r="E20" s="3"/>
      <c r="F20" s="10" t="s">
        <v>99</v>
      </c>
      <c r="G20" s="10"/>
      <c r="H20" s="10"/>
      <c r="I20" s="10"/>
      <c r="J20" s="10"/>
    </row>
    <row r="21" spans="1:12" ht="24.75" customHeight="1" x14ac:dyDescent="0.2">
      <c r="A21" s="142"/>
      <c r="B21" s="142"/>
      <c r="C21" s="142"/>
      <c r="D21" s="142"/>
      <c r="E21" s="142"/>
      <c r="F21" s="143"/>
      <c r="G21" s="143"/>
      <c r="H21" s="143"/>
      <c r="I21" s="143"/>
      <c r="J21" s="143"/>
    </row>
    <row r="22" spans="1:12" ht="25.5" customHeight="1" x14ac:dyDescent="0.2">
      <c r="A22" s="144"/>
      <c r="B22" s="144"/>
      <c r="C22" s="144"/>
      <c r="D22" s="144"/>
      <c r="E22" s="144"/>
      <c r="F22" s="145"/>
      <c r="G22" s="145"/>
      <c r="H22" s="145"/>
      <c r="I22" s="145"/>
      <c r="J22" s="145"/>
    </row>
    <row r="24" spans="1:12" x14ac:dyDescent="0.2">
      <c r="A24" s="135" t="s">
        <v>101</v>
      </c>
    </row>
    <row r="25" spans="1:12" x14ac:dyDescent="0.2">
      <c r="A25" s="3" t="s">
        <v>102</v>
      </c>
      <c r="B25" s="3"/>
      <c r="C25" s="3"/>
      <c r="D25" s="3"/>
      <c r="E25" s="3"/>
      <c r="F25" s="146" t="s">
        <v>103</v>
      </c>
      <c r="G25" s="146"/>
      <c r="H25" s="10" t="s">
        <v>104</v>
      </c>
      <c r="I25" s="10"/>
      <c r="J25" s="10"/>
      <c r="K25" s="10"/>
      <c r="L25" s="10"/>
    </row>
    <row r="26" spans="1:12" ht="96.95" customHeight="1" x14ac:dyDescent="0.2">
      <c r="A26" s="147"/>
      <c r="B26" s="147"/>
      <c r="C26" s="147"/>
      <c r="D26" s="147"/>
      <c r="E26" s="147"/>
      <c r="F26" s="148"/>
      <c r="G26" s="148"/>
      <c r="H26" s="149"/>
      <c r="I26" s="149"/>
      <c r="J26" s="149"/>
      <c r="K26" s="149"/>
      <c r="L26" s="149"/>
    </row>
    <row r="27" spans="1:12" ht="52.5" customHeight="1" x14ac:dyDescent="0.2">
      <c r="A27" s="140"/>
      <c r="B27" s="140"/>
      <c r="C27" s="140"/>
      <c r="D27" s="140"/>
      <c r="E27" s="140"/>
      <c r="F27" s="150"/>
      <c r="G27" s="150"/>
      <c r="H27" s="141"/>
      <c r="I27" s="141"/>
      <c r="J27" s="141"/>
      <c r="K27" s="141"/>
      <c r="L27" s="141"/>
    </row>
    <row r="29" spans="1:12" x14ac:dyDescent="0.2">
      <c r="A29" s="135" t="s">
        <v>105</v>
      </c>
    </row>
    <row r="30" spans="1:12" x14ac:dyDescent="0.2">
      <c r="A30" s="3" t="s">
        <v>102</v>
      </c>
      <c r="B30" s="3"/>
      <c r="C30" s="3"/>
      <c r="D30" s="3"/>
      <c r="E30" s="3"/>
      <c r="F30" s="146" t="s">
        <v>103</v>
      </c>
      <c r="G30" s="146"/>
      <c r="H30" s="10" t="s">
        <v>104</v>
      </c>
      <c r="I30" s="10"/>
      <c r="J30" s="10"/>
      <c r="K30" s="10"/>
      <c r="L30" s="10"/>
    </row>
    <row r="31" spans="1:12" ht="120" customHeight="1" x14ac:dyDescent="0.2">
      <c r="A31" s="147"/>
      <c r="B31" s="147"/>
      <c r="C31" s="147"/>
      <c r="D31" s="147"/>
      <c r="E31" s="147"/>
      <c r="F31" s="148"/>
      <c r="G31" s="148"/>
      <c r="H31" s="149"/>
      <c r="I31" s="149"/>
      <c r="J31" s="149"/>
      <c r="K31" s="149"/>
      <c r="L31" s="149"/>
    </row>
    <row r="32" spans="1:12" ht="78" customHeight="1" x14ac:dyDescent="0.2">
      <c r="A32" s="151"/>
      <c r="B32" s="151"/>
      <c r="C32" s="151"/>
      <c r="D32" s="151"/>
      <c r="E32" s="151"/>
      <c r="F32" s="150"/>
      <c r="G32" s="150"/>
      <c r="H32" s="1"/>
      <c r="I32" s="1"/>
      <c r="J32" s="1"/>
      <c r="K32" s="1"/>
      <c r="L32" s="1"/>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zoomScaleNormal="100" workbookViewId="0">
      <selection activeCell="B9" sqref="B9:F9"/>
    </sheetView>
  </sheetViews>
  <sheetFormatPr defaultRowHeight="12.75" x14ac:dyDescent="0.2"/>
  <cols>
    <col min="1" max="1" width="16.140625" customWidth="1"/>
    <col min="2" max="2" width="22.85546875" customWidth="1"/>
    <col min="3" max="1025" width="8.85546875" customWidth="1"/>
  </cols>
  <sheetData>
    <row r="2" spans="1:11" x14ac:dyDescent="0.2">
      <c r="A2" s="129" t="s">
        <v>0</v>
      </c>
      <c r="B2" s="130"/>
    </row>
    <row r="3" spans="1:11" x14ac:dyDescent="0.2">
      <c r="A3" s="131" t="s">
        <v>2</v>
      </c>
      <c r="B3" s="132" t="str">
        <f>Metrics!B3</f>
        <v>Security</v>
      </c>
    </row>
    <row r="4" spans="1:11" x14ac:dyDescent="0.2">
      <c r="A4" s="20" t="s">
        <v>5</v>
      </c>
      <c r="B4" s="133">
        <v>2019</v>
      </c>
    </row>
    <row r="5" spans="1:11" x14ac:dyDescent="0.2">
      <c r="A5" s="26" t="s">
        <v>7</v>
      </c>
      <c r="B5" s="134" t="str">
        <f>Metrics!B5</f>
        <v>Dave Kelsey</v>
      </c>
    </row>
    <row r="7" spans="1:11" x14ac:dyDescent="0.2">
      <c r="A7" s="135" t="s">
        <v>89</v>
      </c>
    </row>
    <row r="8" spans="1:11" ht="16.5" customHeight="1" x14ac:dyDescent="0.2">
      <c r="A8" s="136" t="s">
        <v>71</v>
      </c>
      <c r="B8" s="11" t="s">
        <v>90</v>
      </c>
      <c r="C8" s="11"/>
      <c r="D8" s="11"/>
      <c r="E8" s="11"/>
      <c r="F8" s="11"/>
      <c r="G8" s="10" t="s">
        <v>91</v>
      </c>
      <c r="H8" s="10"/>
      <c r="I8" s="10"/>
      <c r="J8" s="10"/>
      <c r="K8" s="10"/>
    </row>
    <row r="9" spans="1:11" ht="231.6" customHeight="1" x14ac:dyDescent="0.2">
      <c r="A9" s="137" t="s">
        <v>82</v>
      </c>
      <c r="B9" s="9" t="s">
        <v>145</v>
      </c>
      <c r="C9" s="9"/>
      <c r="D9" s="9"/>
      <c r="E9" s="9"/>
      <c r="F9" s="9"/>
      <c r="G9" s="9"/>
      <c r="H9" s="9"/>
      <c r="I9" s="9"/>
      <c r="J9" s="9"/>
      <c r="K9" s="9"/>
    </row>
    <row r="10" spans="1:11" ht="190.9" customHeight="1" x14ac:dyDescent="0.2">
      <c r="A10" s="138" t="s">
        <v>84</v>
      </c>
      <c r="B10" s="6" t="s">
        <v>146</v>
      </c>
      <c r="C10" s="6"/>
      <c r="D10" s="6"/>
      <c r="E10" s="6"/>
      <c r="F10" s="6"/>
      <c r="G10" s="6"/>
      <c r="H10" s="6"/>
      <c r="I10" s="6"/>
      <c r="J10" s="6"/>
      <c r="K10" s="6"/>
    </row>
    <row r="11" spans="1:11" ht="26.25" customHeight="1" x14ac:dyDescent="0.2">
      <c r="A11" s="139"/>
      <c r="B11" s="5"/>
      <c r="C11" s="5"/>
      <c r="D11" s="5"/>
      <c r="E11" s="5"/>
      <c r="F11" s="5"/>
      <c r="G11" s="4"/>
      <c r="H11" s="4"/>
      <c r="I11" s="4"/>
      <c r="J11" s="4"/>
      <c r="K11" s="4"/>
    </row>
    <row r="12" spans="1:11" x14ac:dyDescent="0.2">
      <c r="A12" t="s">
        <v>96</v>
      </c>
    </row>
    <row r="14" spans="1:11" x14ac:dyDescent="0.2">
      <c r="A14" s="135" t="s">
        <v>97</v>
      </c>
    </row>
    <row r="15" spans="1:11" x14ac:dyDescent="0.2">
      <c r="A15" s="3" t="s">
        <v>98</v>
      </c>
      <c r="B15" s="3"/>
      <c r="C15" s="3"/>
      <c r="D15" s="3"/>
      <c r="E15" s="3"/>
      <c r="F15" s="10" t="s">
        <v>99</v>
      </c>
      <c r="G15" s="10"/>
      <c r="H15" s="10"/>
      <c r="I15" s="10"/>
      <c r="J15" s="10"/>
    </row>
    <row r="16" spans="1:11" ht="24" customHeight="1" x14ac:dyDescent="0.2">
      <c r="A16" s="2"/>
      <c r="B16" s="2"/>
      <c r="C16" s="2"/>
      <c r="D16" s="2"/>
      <c r="E16" s="2"/>
      <c r="F16" s="1"/>
      <c r="G16" s="1"/>
      <c r="H16" s="1"/>
      <c r="I16" s="1"/>
      <c r="J16" s="1"/>
    </row>
    <row r="17" spans="1:12" ht="24.75" customHeight="1" x14ac:dyDescent="0.2">
      <c r="A17" s="140"/>
      <c r="B17" s="140"/>
      <c r="C17" s="140"/>
      <c r="D17" s="140"/>
      <c r="E17" s="140"/>
      <c r="F17" s="141"/>
      <c r="G17" s="141"/>
      <c r="H17" s="141"/>
      <c r="I17" s="141"/>
      <c r="J17" s="141"/>
    </row>
    <row r="19" spans="1:12" x14ac:dyDescent="0.2">
      <c r="A19" s="135" t="s">
        <v>100</v>
      </c>
    </row>
    <row r="20" spans="1:12" x14ac:dyDescent="0.2">
      <c r="A20" s="3" t="s">
        <v>98</v>
      </c>
      <c r="B20" s="3"/>
      <c r="C20" s="3"/>
      <c r="D20" s="3"/>
      <c r="E20" s="3"/>
      <c r="F20" s="10" t="s">
        <v>99</v>
      </c>
      <c r="G20" s="10"/>
      <c r="H20" s="10"/>
      <c r="I20" s="10"/>
      <c r="J20" s="10"/>
    </row>
    <row r="21" spans="1:12" ht="24.75" customHeight="1" x14ac:dyDescent="0.2">
      <c r="A21" s="142"/>
      <c r="B21" s="142"/>
      <c r="C21" s="142"/>
      <c r="D21" s="142"/>
      <c r="E21" s="142"/>
      <c r="F21" s="143"/>
      <c r="G21" s="143"/>
      <c r="H21" s="143"/>
      <c r="I21" s="143"/>
      <c r="J21" s="143"/>
    </row>
    <row r="22" spans="1:12" ht="25.5" customHeight="1" x14ac:dyDescent="0.2">
      <c r="A22" s="144"/>
      <c r="B22" s="144"/>
      <c r="C22" s="144"/>
      <c r="D22" s="144"/>
      <c r="E22" s="144"/>
      <c r="F22" s="145"/>
      <c r="G22" s="145"/>
      <c r="H22" s="145"/>
      <c r="I22" s="145"/>
      <c r="J22" s="145"/>
    </row>
    <row r="24" spans="1:12" x14ac:dyDescent="0.2">
      <c r="A24" s="135" t="s">
        <v>101</v>
      </c>
    </row>
    <row r="25" spans="1:12" x14ac:dyDescent="0.2">
      <c r="A25" s="3" t="s">
        <v>102</v>
      </c>
      <c r="B25" s="3"/>
      <c r="C25" s="3"/>
      <c r="D25" s="3"/>
      <c r="E25" s="3"/>
      <c r="F25" s="146" t="s">
        <v>103</v>
      </c>
      <c r="G25" s="146"/>
      <c r="H25" s="10" t="s">
        <v>104</v>
      </c>
      <c r="I25" s="10"/>
      <c r="J25" s="10"/>
      <c r="K25" s="10"/>
      <c r="L25" s="10"/>
    </row>
    <row r="26" spans="1:12" ht="96.95" customHeight="1" x14ac:dyDescent="0.2">
      <c r="A26" s="147"/>
      <c r="B26" s="147"/>
      <c r="C26" s="147"/>
      <c r="D26" s="147"/>
      <c r="E26" s="147"/>
      <c r="F26" s="148"/>
      <c r="G26" s="148"/>
      <c r="H26" s="149"/>
      <c r="I26" s="149"/>
      <c r="J26" s="149"/>
      <c r="K26" s="149"/>
      <c r="L26" s="149"/>
    </row>
    <row r="27" spans="1:12" ht="52.5" customHeight="1" x14ac:dyDescent="0.2">
      <c r="A27" s="140"/>
      <c r="B27" s="140"/>
      <c r="C27" s="140"/>
      <c r="D27" s="140"/>
      <c r="E27" s="140"/>
      <c r="F27" s="150"/>
      <c r="G27" s="150"/>
      <c r="H27" s="141"/>
      <c r="I27" s="141"/>
      <c r="J27" s="141"/>
      <c r="K27" s="141"/>
      <c r="L27" s="141"/>
    </row>
    <row r="29" spans="1:12" x14ac:dyDescent="0.2">
      <c r="A29" s="135" t="s">
        <v>105</v>
      </c>
    </row>
    <row r="30" spans="1:12" x14ac:dyDescent="0.2">
      <c r="A30" s="3" t="s">
        <v>102</v>
      </c>
      <c r="B30" s="3"/>
      <c r="C30" s="3"/>
      <c r="D30" s="3"/>
      <c r="E30" s="3"/>
      <c r="F30" s="146" t="s">
        <v>103</v>
      </c>
      <c r="G30" s="146"/>
      <c r="H30" s="10" t="s">
        <v>104</v>
      </c>
      <c r="I30" s="10"/>
      <c r="J30" s="10"/>
      <c r="K30" s="10"/>
      <c r="L30" s="10"/>
    </row>
    <row r="31" spans="1:12" ht="120" customHeight="1" x14ac:dyDescent="0.2">
      <c r="A31" s="147"/>
      <c r="B31" s="147"/>
      <c r="C31" s="147"/>
      <c r="D31" s="147"/>
      <c r="E31" s="147"/>
      <c r="F31" s="148"/>
      <c r="G31" s="148"/>
      <c r="H31" s="149"/>
      <c r="I31" s="149"/>
      <c r="J31" s="149"/>
      <c r="K31" s="149"/>
      <c r="L31" s="149"/>
    </row>
    <row r="32" spans="1:12" ht="78" customHeight="1" x14ac:dyDescent="0.2">
      <c r="A32" s="151"/>
      <c r="B32" s="151"/>
      <c r="C32" s="151"/>
      <c r="D32" s="151"/>
      <c r="E32" s="151"/>
      <c r="F32" s="150"/>
      <c r="G32" s="150"/>
      <c r="H32" s="1"/>
      <c r="I32" s="1"/>
      <c r="J32" s="1"/>
      <c r="K32" s="1"/>
      <c r="L32" s="1"/>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zoomScaleNormal="100" workbookViewId="0">
      <selection activeCell="B4" sqref="B4"/>
    </sheetView>
  </sheetViews>
  <sheetFormatPr defaultRowHeight="12.75" x14ac:dyDescent="0.2"/>
  <cols>
    <col min="1" max="1025" width="8.85546875" customWidth="1"/>
  </cols>
  <sheetData>
    <row r="2" spans="2:13" x14ac:dyDescent="0.2">
      <c r="B2" s="135" t="s">
        <v>130</v>
      </c>
    </row>
    <row r="3" spans="2:13" x14ac:dyDescent="0.2">
      <c r="B3" s="3" t="s">
        <v>131</v>
      </c>
      <c r="C3" s="3"/>
      <c r="D3" s="3"/>
      <c r="E3" s="3"/>
      <c r="F3" s="3"/>
      <c r="G3" s="146" t="s">
        <v>132</v>
      </c>
      <c r="H3" s="146"/>
      <c r="I3" s="153" t="s">
        <v>133</v>
      </c>
      <c r="J3" s="153"/>
      <c r="K3" s="153"/>
      <c r="L3" s="153"/>
      <c r="M3" s="153"/>
    </row>
    <row r="4" spans="2:13" ht="13.5" customHeight="1" x14ac:dyDescent="0.2">
      <c r="B4" s="2"/>
      <c r="C4" s="2"/>
      <c r="D4" s="2"/>
      <c r="E4" s="2"/>
      <c r="F4" s="2"/>
      <c r="G4" s="154"/>
      <c r="H4" s="154"/>
      <c r="I4" s="155"/>
      <c r="J4" s="155"/>
      <c r="K4" s="155"/>
      <c r="L4" s="155"/>
      <c r="M4" s="155"/>
    </row>
    <row r="5" spans="2:13" x14ac:dyDescent="0.2">
      <c r="B5" s="156"/>
      <c r="C5" s="156"/>
      <c r="D5" s="156"/>
      <c r="E5" s="156"/>
      <c r="F5" s="156"/>
      <c r="G5" s="157"/>
      <c r="H5" s="157"/>
      <c r="I5" s="155"/>
      <c r="J5" s="155"/>
      <c r="K5" s="155"/>
      <c r="L5" s="155"/>
      <c r="M5" s="155"/>
    </row>
    <row r="6" spans="2:13" x14ac:dyDescent="0.2">
      <c r="B6" s="3" t="s">
        <v>134</v>
      </c>
      <c r="C6" s="3"/>
      <c r="D6" s="3"/>
      <c r="E6" s="3"/>
      <c r="F6" s="3"/>
      <c r="G6" s="146" t="s">
        <v>132</v>
      </c>
      <c r="H6" s="146"/>
      <c r="I6" s="153" t="s">
        <v>133</v>
      </c>
      <c r="J6" s="153"/>
      <c r="K6" s="153"/>
      <c r="L6" s="153"/>
      <c r="M6" s="153"/>
    </row>
    <row r="7" spans="2:13" x14ac:dyDescent="0.2">
      <c r="B7" s="158"/>
      <c r="C7" s="158"/>
      <c r="D7" s="158"/>
      <c r="E7" s="158"/>
      <c r="F7" s="158"/>
      <c r="G7" s="159"/>
      <c r="H7" s="159"/>
      <c r="I7" s="143"/>
      <c r="J7" s="143"/>
      <c r="K7" s="143"/>
      <c r="L7" s="143"/>
      <c r="M7" s="143"/>
    </row>
    <row r="8" spans="2:13" x14ac:dyDescent="0.2">
      <c r="B8" s="160"/>
      <c r="C8" s="160"/>
      <c r="D8" s="160"/>
      <c r="E8" s="160"/>
      <c r="F8" s="160"/>
      <c r="G8" s="161"/>
      <c r="H8" s="161"/>
      <c r="I8" s="162"/>
      <c r="J8" s="162"/>
      <c r="K8" s="162"/>
      <c r="L8" s="162"/>
      <c r="M8" s="162"/>
    </row>
    <row r="9" spans="2:13" x14ac:dyDescent="0.2">
      <c r="B9" s="3" t="s">
        <v>135</v>
      </c>
      <c r="C9" s="3"/>
      <c r="D9" s="3"/>
      <c r="E9" s="3"/>
      <c r="F9" s="3"/>
      <c r="G9" s="146" t="s">
        <v>132</v>
      </c>
      <c r="H9" s="146"/>
      <c r="I9" s="153" t="s">
        <v>133</v>
      </c>
      <c r="J9" s="153"/>
      <c r="K9" s="153"/>
      <c r="L9" s="153"/>
      <c r="M9" s="153"/>
    </row>
    <row r="10" spans="2:13" x14ac:dyDescent="0.2">
      <c r="B10" s="158"/>
      <c r="C10" s="158"/>
      <c r="D10" s="158"/>
      <c r="E10" s="158"/>
      <c r="F10" s="158"/>
      <c r="G10" s="159"/>
      <c r="H10" s="159"/>
      <c r="I10" s="143"/>
      <c r="J10" s="143"/>
      <c r="K10" s="143"/>
      <c r="L10" s="143"/>
      <c r="M10" s="143"/>
    </row>
    <row r="11" spans="2:13" x14ac:dyDescent="0.2">
      <c r="B11" s="160"/>
      <c r="C11" s="160"/>
      <c r="D11" s="160"/>
      <c r="E11" s="160"/>
      <c r="F11" s="160"/>
      <c r="G11" s="161"/>
      <c r="H11" s="161"/>
      <c r="I11" s="162"/>
      <c r="J11" s="162"/>
      <c r="K11" s="162"/>
      <c r="L11" s="162"/>
      <c r="M11" s="162"/>
    </row>
    <row r="12" spans="2:13" x14ac:dyDescent="0.2">
      <c r="B12" s="3" t="s">
        <v>136</v>
      </c>
      <c r="C12" s="3"/>
      <c r="D12" s="3"/>
      <c r="E12" s="3"/>
      <c r="F12" s="3"/>
      <c r="G12" s="146" t="s">
        <v>132</v>
      </c>
      <c r="H12" s="146"/>
      <c r="I12" s="153" t="s">
        <v>133</v>
      </c>
      <c r="J12" s="153"/>
      <c r="K12" s="153"/>
      <c r="L12" s="153"/>
      <c r="M12" s="153"/>
    </row>
    <row r="13" spans="2:13" x14ac:dyDescent="0.2">
      <c r="B13" s="158"/>
      <c r="C13" s="158"/>
      <c r="D13" s="158"/>
      <c r="E13" s="158"/>
      <c r="F13" s="158"/>
      <c r="G13" s="159"/>
      <c r="H13" s="159"/>
      <c r="I13" s="143"/>
      <c r="J13" s="143"/>
      <c r="K13" s="143"/>
      <c r="L13" s="143"/>
      <c r="M13" s="143"/>
    </row>
    <row r="14" spans="2:13" x14ac:dyDescent="0.2">
      <c r="B14" s="160"/>
      <c r="C14" s="160"/>
      <c r="D14" s="160"/>
      <c r="E14" s="160"/>
      <c r="F14" s="160"/>
      <c r="G14" s="161"/>
      <c r="H14" s="161"/>
      <c r="I14" s="162"/>
      <c r="J14" s="162"/>
      <c r="K14" s="162"/>
      <c r="L14" s="162"/>
      <c r="M14" s="162"/>
    </row>
    <row r="15" spans="2:13" x14ac:dyDescent="0.2">
      <c r="B15" s="3" t="s">
        <v>137</v>
      </c>
      <c r="C15" s="3"/>
      <c r="D15" s="3"/>
      <c r="E15" s="3"/>
      <c r="F15" s="3"/>
      <c r="G15" s="146" t="s">
        <v>132</v>
      </c>
      <c r="H15" s="146"/>
      <c r="I15" s="153" t="s">
        <v>133</v>
      </c>
      <c r="J15" s="153"/>
      <c r="K15" s="153"/>
      <c r="L15" s="153"/>
      <c r="M15" s="153"/>
    </row>
    <row r="16" spans="2:13" x14ac:dyDescent="0.2">
      <c r="B16" s="158"/>
      <c r="C16" s="158"/>
      <c r="D16" s="158"/>
      <c r="E16" s="158"/>
      <c r="F16" s="158"/>
      <c r="G16" s="159"/>
      <c r="H16" s="159"/>
      <c r="I16" s="143"/>
      <c r="J16" s="143"/>
      <c r="K16" s="143"/>
      <c r="L16" s="143"/>
      <c r="M16" s="143"/>
    </row>
    <row r="17" spans="2:13" x14ac:dyDescent="0.2">
      <c r="B17" s="160"/>
      <c r="C17" s="160"/>
      <c r="D17" s="160"/>
      <c r="E17" s="160"/>
      <c r="F17" s="160"/>
      <c r="G17" s="161"/>
      <c r="H17" s="161"/>
      <c r="I17" s="162"/>
      <c r="J17" s="162"/>
      <c r="K17" s="162"/>
      <c r="L17" s="162"/>
      <c r="M17" s="162"/>
    </row>
    <row r="18" spans="2:13" x14ac:dyDescent="0.2">
      <c r="B18" s="3" t="s">
        <v>138</v>
      </c>
      <c r="C18" s="3"/>
      <c r="D18" s="3"/>
      <c r="E18" s="3"/>
      <c r="F18" s="3"/>
      <c r="G18" s="146" t="s">
        <v>132</v>
      </c>
      <c r="H18" s="146"/>
      <c r="I18" s="153" t="s">
        <v>133</v>
      </c>
      <c r="J18" s="153"/>
      <c r="K18" s="153"/>
      <c r="L18" s="153"/>
      <c r="M18" s="153"/>
    </row>
    <row r="19" spans="2:13" x14ac:dyDescent="0.2">
      <c r="B19" s="158"/>
      <c r="C19" s="158"/>
      <c r="D19" s="158"/>
      <c r="E19" s="158"/>
      <c r="F19" s="158"/>
      <c r="G19" s="159"/>
      <c r="H19" s="159"/>
      <c r="I19" s="143"/>
      <c r="J19" s="143"/>
      <c r="K19" s="143"/>
      <c r="L19" s="143"/>
      <c r="M19" s="143"/>
    </row>
    <row r="20" spans="2:13" x14ac:dyDescent="0.2">
      <c r="B20" s="160"/>
      <c r="C20" s="160"/>
      <c r="D20" s="160"/>
      <c r="E20" s="160"/>
      <c r="F20" s="160"/>
      <c r="G20" s="161"/>
      <c r="H20" s="161"/>
      <c r="I20" s="162"/>
      <c r="J20" s="162"/>
      <c r="K20" s="162"/>
      <c r="L20" s="162"/>
      <c r="M20" s="162"/>
    </row>
    <row r="21" spans="2:13" x14ac:dyDescent="0.2">
      <c r="B21" s="3" t="s">
        <v>139</v>
      </c>
      <c r="C21" s="3"/>
      <c r="D21" s="3"/>
      <c r="E21" s="3"/>
      <c r="F21" s="3"/>
      <c r="G21" s="146" t="s">
        <v>132</v>
      </c>
      <c r="H21" s="146"/>
      <c r="I21" s="153" t="s">
        <v>133</v>
      </c>
      <c r="J21" s="153"/>
      <c r="K21" s="153"/>
      <c r="L21" s="153"/>
      <c r="M21" s="153"/>
    </row>
    <row r="22" spans="2:13" x14ac:dyDescent="0.2">
      <c r="B22" s="158"/>
      <c r="C22" s="158"/>
      <c r="D22" s="158"/>
      <c r="E22" s="158"/>
      <c r="F22" s="158"/>
      <c r="G22" s="159"/>
      <c r="H22" s="159"/>
      <c r="I22" s="143"/>
      <c r="J22" s="143"/>
      <c r="K22" s="143"/>
      <c r="L22" s="143"/>
      <c r="M22" s="143"/>
    </row>
    <row r="23" spans="2:13" x14ac:dyDescent="0.2">
      <c r="B23" s="160"/>
      <c r="C23" s="160"/>
      <c r="D23" s="160"/>
      <c r="E23" s="160"/>
      <c r="F23" s="160"/>
      <c r="G23" s="161"/>
      <c r="H23" s="161"/>
      <c r="I23" s="162"/>
      <c r="J23" s="162"/>
      <c r="K23" s="162"/>
      <c r="L23" s="162"/>
      <c r="M23" s="162"/>
    </row>
    <row r="24" spans="2:13" x14ac:dyDescent="0.2">
      <c r="B24" s="3" t="s">
        <v>140</v>
      </c>
      <c r="C24" s="3"/>
      <c r="D24" s="3"/>
      <c r="E24" s="3"/>
      <c r="F24" s="3"/>
      <c r="G24" s="146" t="s">
        <v>132</v>
      </c>
      <c r="H24" s="146"/>
      <c r="I24" s="153" t="s">
        <v>133</v>
      </c>
      <c r="J24" s="153"/>
      <c r="K24" s="153"/>
      <c r="L24" s="153"/>
      <c r="M24" s="153"/>
    </row>
    <row r="25" spans="2:13" x14ac:dyDescent="0.2">
      <c r="B25" s="158"/>
      <c r="C25" s="158"/>
      <c r="D25" s="158"/>
      <c r="E25" s="158"/>
      <c r="F25" s="158"/>
      <c r="G25" s="159"/>
      <c r="H25" s="159"/>
      <c r="I25" s="143"/>
      <c r="J25" s="143"/>
      <c r="K25" s="143"/>
      <c r="L25" s="143"/>
      <c r="M25" s="143"/>
    </row>
    <row r="26" spans="2:13" x14ac:dyDescent="0.2">
      <c r="B26" s="160"/>
      <c r="C26" s="160"/>
      <c r="D26" s="160"/>
      <c r="E26" s="160"/>
      <c r="F26" s="160"/>
      <c r="G26" s="161"/>
      <c r="H26" s="161"/>
      <c r="I26" s="162"/>
      <c r="J26" s="162"/>
      <c r="K26" s="162"/>
      <c r="L26" s="162"/>
      <c r="M26" s="162"/>
    </row>
    <row r="27" spans="2:13" x14ac:dyDescent="0.2">
      <c r="B27" s="3" t="s">
        <v>141</v>
      </c>
      <c r="C27" s="3"/>
      <c r="D27" s="3"/>
      <c r="E27" s="3"/>
      <c r="F27" s="3"/>
      <c r="G27" s="146" t="s">
        <v>132</v>
      </c>
      <c r="H27" s="146"/>
      <c r="I27" s="153" t="s">
        <v>133</v>
      </c>
      <c r="J27" s="153"/>
      <c r="K27" s="153"/>
      <c r="L27" s="153"/>
      <c r="M27" s="153"/>
    </row>
    <row r="28" spans="2:13" x14ac:dyDescent="0.2">
      <c r="B28" s="158"/>
      <c r="C28" s="158"/>
      <c r="D28" s="158"/>
      <c r="E28" s="158"/>
      <c r="F28" s="158"/>
      <c r="G28" s="159"/>
      <c r="H28" s="159"/>
      <c r="I28" s="143"/>
      <c r="J28" s="143"/>
      <c r="K28" s="143"/>
      <c r="L28" s="143"/>
      <c r="M28" s="143"/>
    </row>
    <row r="29" spans="2:13" x14ac:dyDescent="0.2">
      <c r="B29" s="160"/>
      <c r="C29" s="160"/>
      <c r="D29" s="160"/>
      <c r="E29" s="160"/>
      <c r="F29" s="160"/>
      <c r="G29" s="161"/>
      <c r="H29" s="161"/>
      <c r="I29" s="162"/>
      <c r="J29" s="162"/>
      <c r="K29" s="162"/>
      <c r="L29" s="162"/>
      <c r="M29" s="162"/>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pageSetup paperSize="9" firstPageNumber="0"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2.75" x14ac:dyDescent="0.2"/>
  <cols>
    <col min="1" max="1025" width="11.42578125" customWidth="1"/>
  </cols>
  <sheetData/>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Metrics</vt:lpstr>
      <vt:lpstr>Milestones</vt:lpstr>
      <vt:lpstr>Manpower Q117</vt:lpstr>
      <vt:lpstr>Manpower Q217</vt:lpstr>
      <vt:lpstr>Manpower Q317</vt:lpstr>
      <vt:lpstr>Manpower Q417</vt:lpstr>
      <vt:lpstr>Manpower Q118</vt:lpstr>
      <vt:lpstr>Manpower Q218</vt:lpstr>
      <vt:lpstr>Manpower Q318</vt:lpstr>
      <vt:lpstr>Manpower Q418</vt:lpstr>
      <vt:lpstr>Manpower Q119</vt:lpstr>
      <vt:lpstr>Manpower Q219</vt:lpstr>
      <vt:lpstr>Narrative Q117</vt:lpstr>
      <vt:lpstr>Narrative Q217</vt:lpstr>
      <vt:lpstr>Narrative Q317</vt:lpstr>
      <vt:lpstr>Narrative Q417</vt:lpstr>
      <vt:lpstr>Narrative Q118</vt:lpstr>
      <vt:lpstr>Narrative Q218</vt:lpstr>
      <vt:lpstr>Narrative Q318</vt:lpstr>
      <vt:lpstr>Narrative Q418</vt:lpstr>
      <vt:lpstr>Narrative Q119</vt:lpstr>
      <vt:lpstr>Narrative Q219</vt:lpstr>
      <vt:lpstr>EVAL</vt:lpstr>
      <vt:lpstr>Sheet1</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Lloyd</dc:creator>
  <dc:description/>
  <cp:lastModifiedBy>Kelsey, David (STFC,RAL,PPD)</cp:lastModifiedBy>
  <cp:revision>4</cp:revision>
  <cp:lastPrinted>2008-08-08T16:58:09Z</cp:lastPrinted>
  <dcterms:created xsi:type="dcterms:W3CDTF">2006-07-17T09:56:01Z</dcterms:created>
  <dcterms:modified xsi:type="dcterms:W3CDTF">2019-09-04T16:31:04Z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